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<sst xmlns="http://schemas.openxmlformats.org/spreadsheetml/2006/main" count="476">
  <si>
    <t>6-1 部门财务收支总体情况表</t>
  </si>
  <si>
    <t>单位名称：迪庆州疾病预防控制中心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</si>
  <si>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</si>
  <si>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</si>
  <si>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</si>
  <si>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</si>
  <si>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</si>
  <si>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</si>
  <si>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</si>
  <si>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</si>
  <si>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</si>
  <si>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</si>
  <si>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</si>
  <si>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</si>
  <si>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</si>
  <si>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</si>
  <si>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</si>
  <si>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</si>
  <si>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</si>
  <si>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</si>
  <si>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</si>
  <si>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</si>
  <si>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</si>
  <si>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</si>
  <si>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</si>
  <si>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</si>
  <si>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</si>
  <si>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</si>
  <si>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</si>
  <si>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</si>
  <si>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</si>
  <si>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</si>
  <si>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</si>
  <si>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</si>
  <si>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</si>
  <si>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</si>
  <si>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</si>
  <si>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</si>
  <si>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</si>
  <si>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</si>
  <si>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</si>
  <si>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</si>
  <si>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</si>
  <si>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</si>
  <si>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</si>
  <si>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</si>
  <si>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</si>
  <si>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</si>
  <si>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</si>
  <si>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</si>
  <si>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</si>
  <si>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</si>
  <si>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</si>
  <si>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</si>
  <si>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</si>
  <si>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</si>
  <si>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</si>
  <si>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</si>
  <si>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</si>
  <si>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</si>
  <si>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</si>
  <si>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</si>
  <si>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</si>
  <si>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</si>
  <si>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</si>
  <si>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</si>
  <si>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</si>
  <si>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</si>
  <si>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</si>
  <si>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</si>
  <si>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</si>
  <si>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</si>
  <si>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</si>
  <si>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</si>
  <si>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</si>
  <si>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</si>
  <si>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</si>
  <si>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</si>
  <si>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</si>
  <si>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</si>
  <si>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</si>
  <si>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</si>
  <si>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</si>
  <si>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</si>
  <si>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</si>
  <si>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</si>
  <si>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</si>
  <si>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</si>
  <si>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</si>
  <si>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</si>
  <si>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</si>
  <si>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</si>
  <si>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</si>
  <si>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</si>
  <si>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</si>
  <si>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</si>
  <si>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</si>
  <si>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</si>
  <si>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</si>
  <si>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</si>
  <si>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</si>
  <si>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</si>
  <si>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</si>
  <si>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</si>
  <si>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</si>
  <si>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</si>
  <si>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</si>
  <si>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</si>
  <si>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</si>
  <si>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</si>
  <si>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</si>
  <si>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</si>
  <si>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</si>
  <si>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</si>
  <si>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</si>
  <si>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</si>
  <si>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</si>
  <si>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</si>
  <si>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</si>
  <si>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</si>
  <si>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</si>
  <si>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</si>
  <si>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</si>
  <si>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</si>
  <si>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</si>
  <si>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</si>
  <si>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</si>
  <si>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</si>
  <si>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</si>
  <si>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</si>
  <si>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</si>
  <si>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</si>
  <si>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</si>
  <si>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</si>
  <si>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</si>
  <si>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</si>
  <si>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</si>
  <si>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</si>
  <si>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</si>
  <si>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</si>
  <si>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</si>
  <si>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</si>
  <si>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其他一般公共服务</t>
  </si>
  <si>
    <t>05</t>
  </si>
  <si>
    <t>机关事业单位基本养老保险缴费支出</t>
  </si>
  <si>
    <t>208</t>
  </si>
  <si>
    <t>99</t>
  </si>
  <si>
    <t>其他行政事业单位离退休支出</t>
  </si>
  <si>
    <t>210</t>
  </si>
  <si>
    <t>04</t>
  </si>
  <si>
    <t>01</t>
  </si>
  <si>
    <t>疾病预防控制机构</t>
  </si>
  <si>
    <t>09</t>
  </si>
  <si>
    <t>重大公共卫生专项</t>
  </si>
  <si>
    <t>其他公共卫生支出</t>
  </si>
  <si>
    <t>02</t>
  </si>
  <si>
    <t>事业单位医疗</t>
  </si>
  <si>
    <t>03</t>
  </si>
  <si>
    <t>公务员医疗补助</t>
  </si>
  <si>
    <t>其他卫生健康支出</t>
  </si>
  <si>
    <t>221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</si>
  <si>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</si>
  <si>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</si>
  <si>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</si>
  <si>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</si>
  <si>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</si>
  <si>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</si>
  <si>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</si>
  <si>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</si>
  <si>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</si>
  <si>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</si>
  <si>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</si>
  <si>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</si>
  <si>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</si>
  <si>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</si>
  <si>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</si>
  <si>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</si>
  <si>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</si>
  <si>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</si>
  <si>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</si>
  <si>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</si>
  <si>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</si>
  <si>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</si>
  <si>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</si>
  <si>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</si>
  <si>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</si>
  <si>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</si>
  <si>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</si>
  <si>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</si>
  <si>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</si>
  <si>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</si>
  <si>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</si>
  <si>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</si>
  <si>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</si>
  <si>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</si>
  <si>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</si>
  <si>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</si>
  <si>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</si>
  <si>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</si>
  <si>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</si>
  <si>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</si>
  <si>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</si>
  <si>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</si>
  <si>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</si>
  <si>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</si>
  <si>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</si>
  <si>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</si>
  <si>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</si>
  <si>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</si>
  <si>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</si>
  <si>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</si>
  <si>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</si>
  <si>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</si>
  <si>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</si>
  <si>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</si>
  <si>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</si>
  <si>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</si>
  <si>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</si>
  <si>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</si>
  <si>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</si>
  <si>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</si>
  <si>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</si>
  <si>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</si>
  <si>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</si>
  <si>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</si>
  <si>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</si>
  <si>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</si>
  <si>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</si>
  <si>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</si>
  <si>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</si>
  <si>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</si>
  <si>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</si>
  <si>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</si>
  <si>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</si>
  <si>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</si>
  <si>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</si>
  <si>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</si>
  <si>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</si>
  <si>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</si>
  <si>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</si>
  <si>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</si>
  <si>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</si>
  <si>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</si>
  <si>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</si>
  <si>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</si>
  <si>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</si>
  <si>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</si>
  <si>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</si>
  <si>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</si>
  <si>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</si>
  <si>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</si>
  <si>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</si>
  <si>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</si>
  <si>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</si>
  <si>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</si>
  <si>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</si>
  <si>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</si>
  <si>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</si>
  <si>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</si>
  <si>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</si>
  <si>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</si>
  <si>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</si>
  <si>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</si>
  <si>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</si>
  <si>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</si>
  <si>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</si>
  <si>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</si>
  <si>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</si>
  <si>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</si>
  <si>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</si>
  <si>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</si>
  <si>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</si>
  <si>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</si>
  <si>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</si>
  <si>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</si>
  <si>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</si>
  <si>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</si>
  <si>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</si>
  <si>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</si>
  <si>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</si>
  <si>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</si>
  <si>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</si>
  <si>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</si>
  <si>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</si>
  <si>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</si>
  <si>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</si>
  <si>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</si>
  <si>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</si>
  <si>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</si>
  <si>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</si>
  <si>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</si>
  <si>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</si>
  <si>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</si>
  <si>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</si>
  <si>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</si>
  <si>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</si>
  <si>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</si>
  <si>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</si>
  <si>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</si>
  <si>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</si>
  <si>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</si>
  <si>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</si>
  <si>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</si>
  <si>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</si>
  <si>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</si>
  <si>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</si>
  <si>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</si>
  <si>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</si>
  <si>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</si>
  <si>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</si>
  <si>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</si>
  <si>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</si>
  <si>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</si>
  <si>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</si>
  <si>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</si>
  <si>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</si>
  <si>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</si>
  <si>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</si>
  <si>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</si>
  <si>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</si>
  <si>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</si>
  <si>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</si>
  <si>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</si>
  <si>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</si>
  <si>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</si>
  <si>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</si>
  <si>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</si>
  <si>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</si>
  <si>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</si>
  <si>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</si>
  <si>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</si>
  <si>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</si>
  <si>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</si>
  <si>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</si>
  <si>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</si>
  <si>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</si>
  <si>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</si>
  <si>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</si>
  <si>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</si>
  <si>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</si>
  <si>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</si>
  <si>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</si>
  <si>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</si>
  <si>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</si>
  <si>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</si>
  <si>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</si>
  <si>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</si>
  <si>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</si>
  <si>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</si>
  <si>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</si>
  <si>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</si>
  <si>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</si>
  <si>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</si>
  <si>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</si>
  <si>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</si>
  <si>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</si>
  <si>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</si>
  <si>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</si>
  <si>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</si>
  <si>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</si>
  <si>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</si>
  <si>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</si>
  <si>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</si>
  <si>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</si>
  <si>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</si>
  <si>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</si>
  <si>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</si>
  <si>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</si>
  <si>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</si>
  <si>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</si>
  <si>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</si>
  <si>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</si>
  <si>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</si>
  <si>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</si>
  <si>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</si>
  <si>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</si>
  <si>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</si>
  <si>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</si>
  <si>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</si>
  <si>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</si>
  <si>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</si>
  <si>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</si>
  <si>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</si>
  <si>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</si>
  <si>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</si>
  <si>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</si>
  <si>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</si>
  <si>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</si>
  <si>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</si>
  <si>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</si>
  <si>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</si>
  <si>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</si>
  <si>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</si>
  <si>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</si>
  <si>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</si>
  <si>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</si>
  <si>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</si>
  <si>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</si>
  <si>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</si>
  <si>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</si>
  <si>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</si>
  <si>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</si>
  <si>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</si>
  <si>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</si>
  <si>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</si>
  <si>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</si>
  <si>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</si>
  <si>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</si>
  <si>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</si>
  <si>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</si>
  <si>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</si>
  <si>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</si>
  <si>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</si>
  <si>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</si>
  <si>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</si>
  <si>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</si>
  <si>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</si>
  <si>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</si>
  <si>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</si>
  <si>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</si>
  <si>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</si>
  <si>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</si>
  <si>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</si>
  <si>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部门：迪庆州疾病预防控制中心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</si>
  <si>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</si>
  <si>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</si>
  <si>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</si>
  <si>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</si>
  <si>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</si>
  <si>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</si>
  <si>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</si>
  <si>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</si>
  <si>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</si>
  <si>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</si>
  <si>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</si>
  <si>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</si>
  <si>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</si>
  <si>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</si>
  <si>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</si>
  <si>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</si>
  <si>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</si>
  <si>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</si>
  <si>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</si>
  <si>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</si>
  <si>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</si>
  <si>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</si>
  <si>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</si>
  <si>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</si>
  <si>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</si>
  <si>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</si>
  <si>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</si>
  <si>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</si>
  <si>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</si>
  <si>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</si>
  <si>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</si>
  <si>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</si>
  <si>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</si>
  <si>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</si>
  <si>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</si>
  <si>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</si>
  <si>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</si>
  <si>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</si>
  <si>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车辆运行维护费</t>
  </si>
  <si>
    <t>公务用机动车辆</t>
  </si>
  <si>
    <t>辆</t>
  </si>
  <si>
    <t>公务用车维修</t>
  </si>
  <si>
    <t>次</t>
  </si>
  <si>
    <t>计划免疫、疾病预防等专项经费</t>
  </si>
  <si>
    <t>办公设备</t>
  </si>
  <si>
    <t>批</t>
  </si>
  <si>
    <t>健康素养项目</t>
  </si>
  <si>
    <t>结核病防治项目</t>
  </si>
  <si>
    <t>禽流感外环境监测项目</t>
  </si>
  <si>
    <t>食品安全风险监测项目</t>
  </si>
  <si>
    <t>鼠疫防治项目</t>
  </si>
  <si>
    <t>行政事业性收费后安排成本性补助资金项目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</si>
</sst>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;\-#,##0.00;\ "/>
    <numFmt numFmtId="179" formatCode="0.00_ "/>
    <numFmt numFmtId="180" formatCode="[$-10804]#,##0.00#;\(\-#,##0.00#\);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5"/>
      <color theme="1"/>
      <name val="仿宋_GB2312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2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4" fillId="7" borderId="31" applyNumberFormat="0" applyAlignment="0" applyProtection="0">
      <alignment vertical="center"/>
    </xf>
    <xf numFmtId="0" fontId="37" fillId="28" borderId="3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0" borderId="0"/>
    <xf numFmtId="0" fontId="16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43" fontId="2" fillId="0" borderId="1" xfId="0" applyNumberFormat="1" applyFont="1" applyFill="1" applyBorder="1" applyAlignment="1" applyProtection="1">
      <alignment horizontal="right" vertical="center"/>
    </xf>
    <xf numFmtId="43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3" fontId="13" fillId="0" borderId="1" xfId="0" applyNumberFormat="1" applyFont="1" applyFill="1" applyBorder="1" applyAlignment="1"/>
    <xf numFmtId="43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1" applyFont="1" applyFill="1" applyBorder="1" applyAlignment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43" fontId="16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43" fontId="16" fillId="0" borderId="1" xfId="5" applyNumberForma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7" fillId="0" borderId="20" xfId="51" applyFont="1" applyFill="1" applyBorder="1" applyAlignment="1" applyProtection="1">
      <alignment vertical="top" wrapText="1"/>
      <protection locked="0"/>
    </xf>
    <xf numFmtId="0" fontId="17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7" fillId="0" borderId="22" xfId="51" applyFont="1" applyFill="1" applyBorder="1" applyAlignment="1" applyProtection="1">
      <alignment vertical="top" wrapText="1"/>
      <protection locked="0"/>
    </xf>
    <xf numFmtId="0" fontId="17" fillId="0" borderId="23" xfId="51" applyFont="1" applyFill="1" applyBorder="1" applyAlignment="1" applyProtection="1">
      <alignment vertical="top" wrapText="1"/>
      <protection locked="0"/>
    </xf>
    <xf numFmtId="0" fontId="17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7" fillId="0" borderId="25" xfId="51" applyFont="1" applyFill="1" applyBorder="1" applyAlignment="1" applyProtection="1">
      <alignment vertical="top" wrapText="1"/>
      <protection locked="0"/>
    </xf>
    <xf numFmtId="0" fontId="17" fillId="0" borderId="26" xfId="51" applyFont="1" applyFill="1" applyBorder="1" applyAlignment="1" applyProtection="1">
      <alignment vertical="top" wrapText="1"/>
      <protection locked="0"/>
    </xf>
    <xf numFmtId="0" fontId="17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0" fontId="18" fillId="0" borderId="1" xfId="51" applyFont="1" applyFill="1" applyBorder="1" applyAlignment="1" applyProtection="1">
      <alignment horizontal="center" vertical="center" wrapText="1" readingOrder="1"/>
      <protection locked="0"/>
    </xf>
    <xf numFmtId="43" fontId="18" fillId="3" borderId="1" xfId="51" applyNumberFormat="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0" fillId="0" borderId="1" xfId="0" applyBorder="1"/>
    <xf numFmtId="43" fontId="0" fillId="3" borderId="1" xfId="0" applyNumberFormat="1" applyFill="1" applyBorder="1"/>
    <xf numFmtId="0" fontId="18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0" xfId="0" applyFont="1" applyAlignment="1">
      <alignment horizontal="justify"/>
    </xf>
    <xf numFmtId="0" fontId="17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43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43" fontId="0" fillId="0" borderId="1" xfId="0" applyNumberFormat="1" applyBorder="1"/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18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179" fontId="21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18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81" fontId="18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80" fontId="1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180" fontId="1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NumberFormat="1" applyFont="1" applyFill="1" applyBorder="1" applyAlignment="1" applyProtection="1">
      <alignment vertical="center"/>
    </xf>
    <xf numFmtId="180" fontId="18" fillId="3" borderId="28" xfId="0" applyNumberFormat="1" applyFont="1" applyFill="1" applyBorder="1" applyAlignment="1" applyProtection="1">
      <alignment horizontal="right" vertical="center" wrapText="1" readingOrder="1"/>
      <protection locked="0"/>
    </xf>
    <xf numFmtId="180" fontId="18" fillId="0" borderId="25" xfId="0" applyNumberFormat="1" applyFont="1" applyFill="1" applyBorder="1" applyAlignment="1" applyProtection="1">
      <alignment horizontal="right" vertical="center" wrapText="1" readingOrder="1"/>
      <protection locked="0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40.2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42"/>
      <c r="C3" s="142"/>
      <c r="D3" s="32" t="s">
        <v>2</v>
      </c>
    </row>
    <row r="4" ht="19.5" customHeight="1" spans="1:4">
      <c r="A4" s="143" t="s">
        <v>3</v>
      </c>
      <c r="B4" s="143"/>
      <c r="C4" s="143" t="s">
        <v>4</v>
      </c>
      <c r="D4" s="143"/>
    </row>
    <row r="5" ht="19.5" customHeight="1" spans="1:4">
      <c r="A5" s="143" t="s">
        <v>5</v>
      </c>
      <c r="B5" s="143" t="s">
        <v>6</v>
      </c>
      <c r="C5" s="143" t="s">
        <v>7</v>
      </c>
      <c r="D5" s="143" t="s">
        <v>6</v>
      </c>
    </row>
    <row r="6" ht="19.5" customHeight="1" spans="1:4">
      <c r="A6" s="143"/>
      <c r="B6" s="143"/>
      <c r="C6" s="143"/>
      <c r="D6" s="143"/>
    </row>
    <row r="7" ht="17.25" customHeight="1" spans="1:4">
      <c r="A7" s="163" t="s">
        <v>8</v>
      </c>
      <c r="B7" s="164">
        <v>1496.29</v>
      </c>
      <c r="C7" s="155" t="s">
        <v>9</v>
      </c>
      <c r="D7" s="150">
        <f>81000/10000</f>
        <v>8.1</v>
      </c>
    </row>
    <row r="8" ht="17.25" customHeight="1" spans="1:4">
      <c r="A8" s="157" t="s">
        <v>10</v>
      </c>
      <c r="B8" s="165"/>
      <c r="C8" s="155" t="s">
        <v>11</v>
      </c>
      <c r="D8" s="156"/>
    </row>
    <row r="9" ht="17.25" customHeight="1" spans="1:4">
      <c r="A9" s="157" t="s">
        <v>12</v>
      </c>
      <c r="B9" s="165"/>
      <c r="C9" s="155" t="s">
        <v>13</v>
      </c>
      <c r="D9" s="156"/>
    </row>
    <row r="10" ht="17.25" customHeight="1" spans="1:4">
      <c r="A10" s="157" t="s">
        <v>14</v>
      </c>
      <c r="B10" s="165"/>
      <c r="C10" s="155" t="s">
        <v>15</v>
      </c>
      <c r="D10" s="156"/>
    </row>
    <row r="11" ht="17.25" customHeight="1" spans="1:4">
      <c r="A11" s="157" t="s">
        <v>16</v>
      </c>
      <c r="B11" s="156"/>
      <c r="C11" s="155" t="s">
        <v>17</v>
      </c>
      <c r="D11" s="156"/>
    </row>
    <row r="12" ht="17.25" customHeight="1" spans="1:4">
      <c r="A12" s="157" t="s">
        <v>18</v>
      </c>
      <c r="B12" s="165"/>
      <c r="C12" s="155" t="s">
        <v>19</v>
      </c>
      <c r="D12" s="156"/>
    </row>
    <row r="13" ht="17.25" customHeight="1" spans="1:4">
      <c r="A13" s="157" t="s">
        <v>20</v>
      </c>
      <c r="B13" s="156"/>
      <c r="C13" s="155" t="s">
        <v>21</v>
      </c>
      <c r="D13" s="156"/>
    </row>
    <row r="14" ht="17.25" customHeight="1" spans="1:4">
      <c r="A14" s="21"/>
      <c r="B14" s="156"/>
      <c r="C14" s="155" t="s">
        <v>22</v>
      </c>
      <c r="D14" s="150">
        <f>1392100.8/10000</f>
        <v>139.21008</v>
      </c>
    </row>
    <row r="15" ht="17.25" customHeight="1" spans="1:4">
      <c r="A15" s="21"/>
      <c r="B15" s="156"/>
      <c r="C15" s="155" t="s">
        <v>23</v>
      </c>
      <c r="D15" s="150">
        <v>1250.83</v>
      </c>
    </row>
    <row r="16" ht="17.25" customHeight="1" spans="1:4">
      <c r="A16" s="21"/>
      <c r="B16" s="156"/>
      <c r="C16" s="155" t="s">
        <v>24</v>
      </c>
      <c r="D16" s="156"/>
    </row>
    <row r="17" ht="17.25" customHeight="1" spans="1:4">
      <c r="A17" s="21"/>
      <c r="B17" s="166"/>
      <c r="C17" s="155" t="s">
        <v>25</v>
      </c>
      <c r="D17" s="156"/>
    </row>
    <row r="18" ht="17.25" customHeight="1" spans="1:4">
      <c r="A18" s="21"/>
      <c r="B18" s="167"/>
      <c r="C18" s="155" t="s">
        <v>26</v>
      </c>
      <c r="D18" s="156"/>
    </row>
    <row r="19" ht="17.25" customHeight="1" spans="1:4">
      <c r="A19" s="21"/>
      <c r="B19" s="167"/>
      <c r="C19" s="155" t="s">
        <v>27</v>
      </c>
      <c r="D19" s="156"/>
    </row>
    <row r="20" ht="17.25" customHeight="1" spans="1:4">
      <c r="A20" s="21"/>
      <c r="B20" s="167"/>
      <c r="C20" s="157" t="s">
        <v>28</v>
      </c>
      <c r="D20" s="156"/>
    </row>
    <row r="21" ht="17.25" customHeight="1" spans="1:4">
      <c r="A21" s="168"/>
      <c r="B21" s="167"/>
      <c r="C21" s="157" t="s">
        <v>29</v>
      </c>
      <c r="D21" s="156"/>
    </row>
    <row r="22" ht="17.25" customHeight="1" spans="1:4">
      <c r="A22" s="155"/>
      <c r="B22" s="167"/>
      <c r="C22" s="157" t="s">
        <v>30</v>
      </c>
      <c r="D22" s="156"/>
    </row>
    <row r="23" ht="17.25" customHeight="1" spans="1:4">
      <c r="A23" s="155"/>
      <c r="B23" s="167"/>
      <c r="C23" s="157" t="s">
        <v>31</v>
      </c>
      <c r="D23" s="156"/>
    </row>
    <row r="24" ht="17.25" customHeight="1" spans="1:4">
      <c r="A24" s="155"/>
      <c r="B24" s="167"/>
      <c r="C24" s="157" t="s">
        <v>32</v>
      </c>
      <c r="D24" s="156"/>
    </row>
    <row r="25" ht="17.25" customHeight="1" spans="1:4">
      <c r="A25" s="155"/>
      <c r="B25" s="167"/>
      <c r="C25" s="157" t="s">
        <v>33</v>
      </c>
      <c r="D25" s="150">
        <f>981534.96/10000</f>
        <v>98.153496</v>
      </c>
    </row>
    <row r="26" ht="17.25" customHeight="1" spans="1:4">
      <c r="A26" s="155"/>
      <c r="B26" s="167"/>
      <c r="C26" s="157" t="s">
        <v>34</v>
      </c>
      <c r="D26" s="156"/>
    </row>
    <row r="27" ht="17.25" customHeight="1" spans="1:4">
      <c r="A27" s="155"/>
      <c r="B27" s="167"/>
      <c r="C27" s="157" t="s">
        <v>35</v>
      </c>
      <c r="D27" s="156"/>
    </row>
    <row r="28" ht="17.25" customHeight="1" spans="1:4">
      <c r="A28" s="155"/>
      <c r="B28" s="167"/>
      <c r="C28" s="157" t="s">
        <v>36</v>
      </c>
      <c r="D28" s="156"/>
    </row>
    <row r="29" ht="17.25" customHeight="1" spans="1:4">
      <c r="A29" s="155"/>
      <c r="B29" s="167"/>
      <c r="C29" s="157" t="s">
        <v>37</v>
      </c>
      <c r="D29" s="156"/>
    </row>
    <row r="30" customHeight="1" spans="1:4">
      <c r="A30" s="169" t="s">
        <v>38</v>
      </c>
      <c r="B30" s="170">
        <f>SUM(B7:B13)</f>
        <v>1496.29</v>
      </c>
      <c r="C30" s="70" t="s">
        <v>39</v>
      </c>
      <c r="D30" s="154">
        <f>SUM(D7:D29)</f>
        <v>1496.293576</v>
      </c>
    </row>
    <row r="31" ht="29.25" customHeight="1" spans="1:2">
      <c r="A31" s="24"/>
      <c r="B31" s="2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0.25" spans="1:8">
      <c r="A2" s="3" t="s">
        <v>436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437</v>
      </c>
      <c r="B4" s="39" t="s">
        <v>438</v>
      </c>
      <c r="C4" s="39" t="s">
        <v>439</v>
      </c>
      <c r="D4" s="39" t="s">
        <v>440</v>
      </c>
      <c r="E4" s="39" t="s">
        <v>441</v>
      </c>
      <c r="F4" s="39" t="s">
        <v>442</v>
      </c>
      <c r="G4" s="39" t="s">
        <v>443</v>
      </c>
      <c r="H4" s="39" t="s">
        <v>444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445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446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447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0.25" spans="1:8">
      <c r="A2" s="3" t="s">
        <v>448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437</v>
      </c>
      <c r="B4" s="39" t="s">
        <v>438</v>
      </c>
      <c r="C4" s="39" t="s">
        <v>439</v>
      </c>
      <c r="D4" s="39" t="s">
        <v>440</v>
      </c>
      <c r="E4" s="39" t="s">
        <v>441</v>
      </c>
      <c r="F4" s="39" t="s">
        <v>442</v>
      </c>
      <c r="G4" s="39" t="s">
        <v>443</v>
      </c>
      <c r="H4" s="39" t="s">
        <v>444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445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446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447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42" sqref="D42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0.25" spans="1:8">
      <c r="A2" s="3" t="s">
        <v>449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437</v>
      </c>
      <c r="B4" s="39" t="s">
        <v>438</v>
      </c>
      <c r="C4" s="39" t="s">
        <v>439</v>
      </c>
      <c r="D4" s="39" t="s">
        <v>440</v>
      </c>
      <c r="E4" s="39" t="s">
        <v>441</v>
      </c>
      <c r="F4" s="39" t="s">
        <v>442</v>
      </c>
      <c r="G4" s="39" t="s">
        <v>443</v>
      </c>
      <c r="H4" s="39" t="s">
        <v>444</v>
      </c>
    </row>
    <row r="5" ht="21" customHeight="1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445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450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451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workbookViewId="0">
      <selection activeCell="D11" sqref="D10:D11"/>
    </sheetView>
  </sheetViews>
  <sheetFormatPr defaultColWidth="8" defaultRowHeight="14.25" customHeight="1"/>
  <cols>
    <col min="1" max="1" width="17.625" style="1"/>
    <col min="2" max="2" width="19.75" style="1" customWidth="1"/>
    <col min="3" max="3" width="16.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1"/>
    </row>
    <row r="2" ht="27.75" customHeight="1" spans="1:22">
      <c r="A2" s="3" t="s">
        <v>452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2" t="s">
        <v>41</v>
      </c>
    </row>
    <row r="4" ht="15.75" customHeight="1" spans="1:22">
      <c r="A4" s="6" t="s">
        <v>453</v>
      </c>
      <c r="B4" s="7" t="s">
        <v>454</v>
      </c>
      <c r="C4" s="7" t="s">
        <v>455</v>
      </c>
      <c r="D4" s="7" t="s">
        <v>456</v>
      </c>
      <c r="E4" s="7" t="s">
        <v>457</v>
      </c>
      <c r="F4" s="7" t="s">
        <v>458</v>
      </c>
      <c r="G4" s="6" t="s">
        <v>459</v>
      </c>
      <c r="H4" s="8" t="s">
        <v>165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5" t="s">
        <v>169</v>
      </c>
      <c r="J5" s="26"/>
      <c r="K5" s="26"/>
      <c r="L5" s="26"/>
      <c r="M5" s="26"/>
      <c r="N5" s="26"/>
      <c r="O5" s="26"/>
      <c r="P5" s="27"/>
      <c r="Q5" s="28" t="s">
        <v>460</v>
      </c>
      <c r="R5" s="6" t="s">
        <v>461</v>
      </c>
      <c r="S5" s="33" t="s">
        <v>168</v>
      </c>
      <c r="T5" s="33"/>
      <c r="U5" s="33"/>
      <c r="V5" s="33"/>
    </row>
    <row r="6" ht="54" spans="1:22">
      <c r="A6" s="6"/>
      <c r="B6" s="11"/>
      <c r="C6" s="11"/>
      <c r="D6" s="11"/>
      <c r="E6" s="11"/>
      <c r="F6" s="11"/>
      <c r="G6" s="6"/>
      <c r="H6" s="12"/>
      <c r="I6" s="28" t="s">
        <v>102</v>
      </c>
      <c r="J6" s="28" t="s">
        <v>172</v>
      </c>
      <c r="K6" s="28" t="s">
        <v>173</v>
      </c>
      <c r="L6" s="28" t="s">
        <v>174</v>
      </c>
      <c r="M6" s="28" t="s">
        <v>175</v>
      </c>
      <c r="N6" s="6" t="s">
        <v>176</v>
      </c>
      <c r="O6" s="6" t="s">
        <v>177</v>
      </c>
      <c r="P6" s="6" t="s">
        <v>178</v>
      </c>
      <c r="Q6" s="34"/>
      <c r="R6" s="6"/>
      <c r="S6" s="35" t="s">
        <v>102</v>
      </c>
      <c r="T6" s="35" t="s">
        <v>179</v>
      </c>
      <c r="U6" s="35" t="s">
        <v>180</v>
      </c>
      <c r="V6" s="35" t="s">
        <v>181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151</v>
      </c>
      <c r="B8" s="14" t="s">
        <v>462</v>
      </c>
      <c r="C8" s="15" t="s">
        <v>463</v>
      </c>
      <c r="D8" s="16" t="s">
        <v>464</v>
      </c>
      <c r="E8" s="16">
        <v>1</v>
      </c>
      <c r="F8" s="17"/>
      <c r="G8" s="16"/>
      <c r="H8" s="18">
        <f>I8+Q8+R8+S8</f>
        <v>20</v>
      </c>
      <c r="I8" s="18">
        <f>SUM(J8:P8)</f>
        <v>20</v>
      </c>
      <c r="J8" s="29">
        <v>20</v>
      </c>
      <c r="K8" s="18"/>
      <c r="L8" s="18"/>
      <c r="M8" s="18"/>
      <c r="N8" s="18"/>
      <c r="O8" s="18"/>
      <c r="P8" s="18"/>
      <c r="Q8" s="18"/>
      <c r="R8" s="18"/>
      <c r="S8" s="21"/>
      <c r="T8" s="21"/>
      <c r="U8" s="21"/>
      <c r="V8" s="21"/>
    </row>
    <row r="9" customHeight="1" spans="1:22">
      <c r="A9" s="13" t="s">
        <v>151</v>
      </c>
      <c r="B9" s="14" t="s">
        <v>462</v>
      </c>
      <c r="C9" s="19" t="s">
        <v>465</v>
      </c>
      <c r="D9" s="19" t="s">
        <v>466</v>
      </c>
      <c r="E9" s="20">
        <v>10</v>
      </c>
      <c r="F9" s="21"/>
      <c r="G9" s="21"/>
      <c r="H9" s="18">
        <f>I9+Q9+R9+S9</f>
        <v>9</v>
      </c>
      <c r="I9" s="18">
        <f>SUM(J9:P9)</f>
        <v>9</v>
      </c>
      <c r="J9" s="30">
        <v>9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customHeight="1" spans="1:22">
      <c r="A10" s="13" t="s">
        <v>151</v>
      </c>
      <c r="B10" s="14" t="s">
        <v>467</v>
      </c>
      <c r="C10" s="19" t="s">
        <v>468</v>
      </c>
      <c r="D10" s="19" t="s">
        <v>469</v>
      </c>
      <c r="E10" s="20">
        <v>1</v>
      </c>
      <c r="F10" s="22"/>
      <c r="G10" s="22"/>
      <c r="H10" s="18">
        <f>I10+Q10+R10+S10</f>
        <v>8</v>
      </c>
      <c r="I10" s="18">
        <f>SUM(J10:P10)</f>
        <v>8</v>
      </c>
      <c r="J10" s="30">
        <v>8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customHeight="1" spans="1:22">
      <c r="A11" s="21" t="s">
        <v>153</v>
      </c>
      <c r="B11" s="19" t="s">
        <v>470</v>
      </c>
      <c r="C11" s="19" t="s">
        <v>468</v>
      </c>
      <c r="D11" s="19" t="s">
        <v>469</v>
      </c>
      <c r="E11" s="20">
        <v>1</v>
      </c>
      <c r="F11" s="22"/>
      <c r="G11" s="22"/>
      <c r="H11" s="18">
        <f t="shared" ref="H11:H16" si="0">I11+Q11+R11+S11</f>
        <v>5</v>
      </c>
      <c r="I11" s="18">
        <f t="shared" ref="I11:I16" si="1">SUM(J11:P11)</f>
        <v>5</v>
      </c>
      <c r="J11" s="30">
        <v>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customHeight="1" spans="1:22">
      <c r="A12" s="21" t="s">
        <v>153</v>
      </c>
      <c r="B12" s="19" t="s">
        <v>471</v>
      </c>
      <c r="C12" s="19" t="s">
        <v>468</v>
      </c>
      <c r="D12" s="19" t="s">
        <v>469</v>
      </c>
      <c r="E12" s="20">
        <v>1</v>
      </c>
      <c r="F12" s="22"/>
      <c r="G12" s="22"/>
      <c r="H12" s="18">
        <f t="shared" si="0"/>
        <v>5</v>
      </c>
      <c r="I12" s="18">
        <f t="shared" si="1"/>
        <v>5</v>
      </c>
      <c r="J12" s="30">
        <v>5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customHeight="1" spans="1:22">
      <c r="A13" s="21" t="s">
        <v>153</v>
      </c>
      <c r="B13" s="19" t="s">
        <v>472</v>
      </c>
      <c r="C13" s="19" t="s">
        <v>468</v>
      </c>
      <c r="D13" s="19" t="s">
        <v>469</v>
      </c>
      <c r="E13" s="20">
        <v>1</v>
      </c>
      <c r="F13" s="22"/>
      <c r="G13" s="22"/>
      <c r="H13" s="18">
        <f t="shared" si="0"/>
        <v>3</v>
      </c>
      <c r="I13" s="18">
        <f t="shared" si="1"/>
        <v>3</v>
      </c>
      <c r="J13" s="30">
        <v>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customHeight="1" spans="1:22">
      <c r="A14" s="21" t="s">
        <v>153</v>
      </c>
      <c r="B14" s="19" t="s">
        <v>473</v>
      </c>
      <c r="C14" s="19" t="s">
        <v>468</v>
      </c>
      <c r="D14" s="19" t="s">
        <v>469</v>
      </c>
      <c r="E14" s="20">
        <v>1</v>
      </c>
      <c r="F14" s="22"/>
      <c r="G14" s="22"/>
      <c r="H14" s="18">
        <f t="shared" si="0"/>
        <v>10</v>
      </c>
      <c r="I14" s="18">
        <f t="shared" si="1"/>
        <v>10</v>
      </c>
      <c r="J14" s="30">
        <v>10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customHeight="1" spans="1:22">
      <c r="A15" s="21" t="s">
        <v>153</v>
      </c>
      <c r="B15" s="19" t="s">
        <v>474</v>
      </c>
      <c r="C15" s="19" t="s">
        <v>468</v>
      </c>
      <c r="D15" s="19" t="s">
        <v>469</v>
      </c>
      <c r="E15" s="20">
        <v>1</v>
      </c>
      <c r="F15" s="22"/>
      <c r="G15" s="22"/>
      <c r="H15" s="18">
        <f t="shared" si="0"/>
        <v>5</v>
      </c>
      <c r="I15" s="18">
        <f t="shared" si="1"/>
        <v>5</v>
      </c>
      <c r="J15" s="30">
        <v>5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customHeight="1" spans="1:22">
      <c r="A16" s="21" t="s">
        <v>153</v>
      </c>
      <c r="B16" s="19" t="s">
        <v>475</v>
      </c>
      <c r="C16" s="19" t="s">
        <v>468</v>
      </c>
      <c r="D16" s="19" t="s">
        <v>469</v>
      </c>
      <c r="E16" s="20">
        <v>1</v>
      </c>
      <c r="F16" s="22"/>
      <c r="G16" s="22"/>
      <c r="H16" s="18">
        <f t="shared" si="0"/>
        <v>3.2</v>
      </c>
      <c r="I16" s="18">
        <f t="shared" si="1"/>
        <v>3.2</v>
      </c>
      <c r="J16" s="30">
        <v>3.2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customHeight="1" spans="1:22">
      <c r="A17" s="21"/>
      <c r="B17" s="21"/>
      <c r="C17" s="21"/>
      <c r="D17" s="21"/>
      <c r="E17" s="23"/>
      <c r="F17" s="22"/>
      <c r="G17" s="22"/>
      <c r="H17" s="18"/>
      <c r="I17" s="18"/>
      <c r="J17" s="3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customHeight="1" spans="1:22">
      <c r="A18" s="21"/>
      <c r="B18" s="21"/>
      <c r="C18" s="21"/>
      <c r="D18" s="21"/>
      <c r="E18" s="23"/>
      <c r="F18" s="22"/>
      <c r="G18" s="22"/>
      <c r="H18" s="18"/>
      <c r="I18" s="18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customHeight="1" spans="1:22">
      <c r="A19" s="21"/>
      <c r="B19" s="21"/>
      <c r="C19" s="21"/>
      <c r="D19" s="21"/>
      <c r="E19" s="23"/>
      <c r="F19" s="22"/>
      <c r="G19" s="22"/>
      <c r="H19" s="18"/>
      <c r="I19" s="18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1" customHeight="1" spans="1:4">
      <c r="A21" s="24"/>
      <c r="B21" s="24"/>
      <c r="C21" s="24"/>
      <c r="D21" s="24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5"/>
      <c r="C1" s="55"/>
      <c r="D1" s="55"/>
      <c r="E1" s="55"/>
      <c r="F1" s="55"/>
      <c r="G1" s="55"/>
      <c r="H1" s="55"/>
    </row>
    <row r="2" ht="39.95" customHeight="1" spans="2:8">
      <c r="B2" s="3" t="s">
        <v>40</v>
      </c>
      <c r="C2" s="3"/>
      <c r="D2" s="158"/>
      <c r="E2" s="158"/>
      <c r="F2" s="158"/>
      <c r="G2" s="158"/>
      <c r="H2" s="158"/>
    </row>
    <row r="3" s="1" customFormat="1" ht="39" customHeight="1" spans="2:3">
      <c r="B3" s="4" t="s">
        <v>1</v>
      </c>
      <c r="C3" s="31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59" t="s">
        <v>43</v>
      </c>
      <c r="C6" s="160">
        <v>1496.29</v>
      </c>
    </row>
    <row r="7" s="1" customFormat="1" ht="32.1" customHeight="1" spans="2:3">
      <c r="B7" s="161" t="s">
        <v>44</v>
      </c>
      <c r="C7" s="156">
        <v>0</v>
      </c>
    </row>
    <row r="8" s="1" customFormat="1" ht="32.1" customHeight="1" spans="2:3">
      <c r="B8" s="161" t="s">
        <v>45</v>
      </c>
      <c r="C8" s="156">
        <v>0</v>
      </c>
    </row>
    <row r="9" s="1" customFormat="1" ht="32.1" customHeight="1" spans="2:3">
      <c r="B9" s="161" t="s">
        <v>46</v>
      </c>
      <c r="C9" s="156">
        <v>0</v>
      </c>
    </row>
    <row r="10" s="1" customFormat="1" ht="32.1" customHeight="1" spans="2:3">
      <c r="B10" s="161" t="s">
        <v>47</v>
      </c>
      <c r="C10" s="156">
        <v>0</v>
      </c>
    </row>
    <row r="11" s="1" customFormat="1" ht="32.1" customHeight="1" spans="2:3">
      <c r="B11" s="161" t="s">
        <v>48</v>
      </c>
      <c r="C11" s="162">
        <v>0</v>
      </c>
    </row>
    <row r="12" s="1" customFormat="1" ht="32.1" customHeight="1" spans="2:3">
      <c r="B12" s="161" t="s">
        <v>49</v>
      </c>
      <c r="C12" s="156">
        <v>0</v>
      </c>
    </row>
    <row r="13" s="1" customFormat="1" ht="32.1" customHeight="1" spans="2:3">
      <c r="B13" s="21"/>
      <c r="C13" s="156"/>
    </row>
    <row r="14" s="1" customFormat="1" ht="32.1" customHeight="1" spans="2:3">
      <c r="B14" s="70" t="s">
        <v>38</v>
      </c>
      <c r="C14" s="154">
        <f>SUM(C6:C12)</f>
        <v>1496.29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2" workbookViewId="0">
      <selection activeCell="C24" sqref="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50</v>
      </c>
      <c r="C2" s="3"/>
    </row>
    <row r="3" s="1" customFormat="1" ht="19.5" customHeight="1" spans="2:3">
      <c r="B3" s="4" t="s">
        <v>1</v>
      </c>
      <c r="C3" s="32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55" t="s">
        <v>9</v>
      </c>
      <c r="C6" s="150">
        <f>81000/10000</f>
        <v>8.1</v>
      </c>
    </row>
    <row r="7" s="1" customFormat="1" ht="24" customHeight="1" spans="2:3">
      <c r="B7" s="155" t="s">
        <v>11</v>
      </c>
      <c r="C7" s="156"/>
    </row>
    <row r="8" s="1" customFormat="1" ht="24" customHeight="1" spans="2:3">
      <c r="B8" s="155" t="s">
        <v>13</v>
      </c>
      <c r="C8" s="156"/>
    </row>
    <row r="9" s="1" customFormat="1" ht="24" customHeight="1" spans="2:3">
      <c r="B9" s="155" t="s">
        <v>15</v>
      </c>
      <c r="C9" s="156"/>
    </row>
    <row r="10" s="1" customFormat="1" ht="24" customHeight="1" spans="2:3">
      <c r="B10" s="155" t="s">
        <v>17</v>
      </c>
      <c r="C10" s="156"/>
    </row>
    <row r="11" s="1" customFormat="1" ht="24" customHeight="1" spans="2:3">
      <c r="B11" s="155" t="s">
        <v>19</v>
      </c>
      <c r="C11" s="156"/>
    </row>
    <row r="12" s="1" customFormat="1" ht="24" customHeight="1" spans="2:3">
      <c r="B12" s="155" t="s">
        <v>21</v>
      </c>
      <c r="C12" s="156"/>
    </row>
    <row r="13" s="1" customFormat="1" ht="24" customHeight="1" spans="2:3">
      <c r="B13" s="155" t="s">
        <v>22</v>
      </c>
      <c r="C13" s="150">
        <f>1392100.8/10000</f>
        <v>139.21008</v>
      </c>
    </row>
    <row r="14" s="1" customFormat="1" ht="24" customHeight="1" spans="2:3">
      <c r="B14" s="155" t="s">
        <v>23</v>
      </c>
      <c r="C14" s="150">
        <v>1250.83</v>
      </c>
    </row>
    <row r="15" s="1" customFormat="1" ht="24" customHeight="1" spans="2:3">
      <c r="B15" s="155" t="s">
        <v>24</v>
      </c>
      <c r="C15" s="156"/>
    </row>
    <row r="16" s="1" customFormat="1" ht="24" customHeight="1" spans="2:3">
      <c r="B16" s="155" t="s">
        <v>25</v>
      </c>
      <c r="C16" s="156"/>
    </row>
    <row r="17" s="1" customFormat="1" ht="24" customHeight="1" spans="2:3">
      <c r="B17" s="155" t="s">
        <v>26</v>
      </c>
      <c r="C17" s="156"/>
    </row>
    <row r="18" s="1" customFormat="1" ht="24" customHeight="1" spans="2:3">
      <c r="B18" s="155" t="s">
        <v>27</v>
      </c>
      <c r="C18" s="156"/>
    </row>
    <row r="19" s="1" customFormat="1" ht="24" customHeight="1" spans="2:3">
      <c r="B19" s="157" t="s">
        <v>28</v>
      </c>
      <c r="C19" s="156"/>
    </row>
    <row r="20" s="1" customFormat="1" ht="24" customHeight="1" spans="2:3">
      <c r="B20" s="157" t="s">
        <v>29</v>
      </c>
      <c r="C20" s="156"/>
    </row>
    <row r="21" s="1" customFormat="1" ht="24" customHeight="1" spans="2:3">
      <c r="B21" s="157" t="s">
        <v>30</v>
      </c>
      <c r="C21" s="156"/>
    </row>
    <row r="22" s="1" customFormat="1" ht="24" customHeight="1" spans="2:3">
      <c r="B22" s="157" t="s">
        <v>31</v>
      </c>
      <c r="C22" s="156"/>
    </row>
    <row r="23" s="1" customFormat="1" ht="24" customHeight="1" spans="2:3">
      <c r="B23" s="157" t="s">
        <v>32</v>
      </c>
      <c r="C23" s="156"/>
    </row>
    <row r="24" s="1" customFormat="1" ht="24" customHeight="1" spans="2:3">
      <c r="B24" s="157" t="s">
        <v>33</v>
      </c>
      <c r="C24" s="153">
        <f>981534.96/10000</f>
        <v>98.153496</v>
      </c>
    </row>
    <row r="25" s="1" customFormat="1" ht="24" customHeight="1" spans="2:3">
      <c r="B25" s="157" t="s">
        <v>34</v>
      </c>
      <c r="C25" s="156"/>
    </row>
    <row r="26" s="1" customFormat="1" ht="24" customHeight="1" spans="2:3">
      <c r="B26" s="157" t="s">
        <v>35</v>
      </c>
      <c r="C26" s="156"/>
    </row>
    <row r="27" s="1" customFormat="1" ht="24" customHeight="1" spans="2:3">
      <c r="B27" s="157" t="s">
        <v>36</v>
      </c>
      <c r="C27" s="156"/>
    </row>
    <row r="28" s="1" customFormat="1" ht="24" customHeight="1" spans="2:3">
      <c r="B28" s="157" t="s">
        <v>37</v>
      </c>
      <c r="C28" s="156"/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6" workbookViewId="0">
      <selection activeCell="D26" sqref="D26"/>
    </sheetView>
  </sheetViews>
  <sheetFormatPr defaultColWidth="8" defaultRowHeight="14.25" customHeight="1" outlineLevelCol="3"/>
  <cols>
    <col min="1" max="1" width="35.5" style="36" customWidth="1"/>
    <col min="2" max="2" width="34" style="36" customWidth="1"/>
    <col min="3" max="3" width="42.5" style="36" customWidth="1"/>
    <col min="4" max="4" width="31.875" style="36" customWidth="1"/>
    <col min="5" max="16384" width="8" style="36"/>
  </cols>
  <sheetData>
    <row r="1" ht="13.5" spans="1:3">
      <c r="A1" s="141"/>
      <c r="B1" s="141"/>
      <c r="C1" s="141"/>
    </row>
    <row r="2" ht="33" customHeight="1" spans="1:4">
      <c r="A2" s="3" t="s">
        <v>51</v>
      </c>
      <c r="B2" s="3"/>
      <c r="C2" s="3"/>
      <c r="D2" s="3"/>
    </row>
    <row r="3" ht="13.5" spans="1:4">
      <c r="A3" s="4" t="s">
        <v>1</v>
      </c>
      <c r="B3" s="142"/>
      <c r="C3" s="142"/>
      <c r="D3" s="32" t="s">
        <v>2</v>
      </c>
    </row>
    <row r="4" ht="26.1" customHeight="1" spans="1:4">
      <c r="A4" s="143" t="s">
        <v>3</v>
      </c>
      <c r="B4" s="143"/>
      <c r="C4" s="143" t="s">
        <v>4</v>
      </c>
      <c r="D4" s="143"/>
    </row>
    <row r="5" ht="26.1" customHeight="1" spans="1:4">
      <c r="A5" s="143" t="s">
        <v>5</v>
      </c>
      <c r="B5" s="144" t="s">
        <v>6</v>
      </c>
      <c r="C5" s="143" t="s">
        <v>52</v>
      </c>
      <c r="D5" s="144" t="s">
        <v>6</v>
      </c>
    </row>
    <row r="6" ht="26.1" customHeight="1" spans="1:4">
      <c r="A6" s="143"/>
      <c r="B6" s="144"/>
      <c r="C6" s="143"/>
      <c r="D6" s="144"/>
    </row>
    <row r="7" ht="26.1" customHeight="1" spans="1:4">
      <c r="A7" s="145" t="s">
        <v>53</v>
      </c>
      <c r="B7" s="146">
        <v>1496.29</v>
      </c>
      <c r="C7" s="147" t="s">
        <v>54</v>
      </c>
      <c r="D7" s="148">
        <f>SUM(D8:D30)</f>
        <v>1496.293576</v>
      </c>
    </row>
    <row r="8" ht="26.1" customHeight="1" spans="1:4">
      <c r="A8" s="145" t="s">
        <v>55</v>
      </c>
      <c r="B8" s="146">
        <v>1496.29</v>
      </c>
      <c r="C8" s="149" t="s">
        <v>56</v>
      </c>
      <c r="D8" s="150">
        <f>81000/10000</f>
        <v>8.1</v>
      </c>
    </row>
    <row r="9" ht="26.1" customHeight="1" spans="1:4">
      <c r="A9" s="145" t="s">
        <v>57</v>
      </c>
      <c r="B9" s="146">
        <v>1496.29</v>
      </c>
      <c r="C9" s="149" t="s">
        <v>58</v>
      </c>
      <c r="D9" s="151"/>
    </row>
    <row r="10" ht="26.1" customHeight="1" spans="1:4">
      <c r="A10" s="145" t="s">
        <v>59</v>
      </c>
      <c r="B10" s="151"/>
      <c r="C10" s="149" t="s">
        <v>60</v>
      </c>
      <c r="D10" s="151"/>
    </row>
    <row r="11" ht="26.1" customHeight="1" spans="1:4">
      <c r="A11" s="145" t="s">
        <v>61</v>
      </c>
      <c r="B11" s="151"/>
      <c r="C11" s="149" t="s">
        <v>62</v>
      </c>
      <c r="D11" s="151"/>
    </row>
    <row r="12" ht="26.1" customHeight="1" spans="1:4">
      <c r="A12" s="145" t="s">
        <v>63</v>
      </c>
      <c r="B12" s="151"/>
      <c r="C12" s="149" t="s">
        <v>64</v>
      </c>
      <c r="D12" s="151"/>
    </row>
    <row r="13" ht="26.1" customHeight="1" spans="1:4">
      <c r="A13" s="145" t="s">
        <v>65</v>
      </c>
      <c r="B13" s="151"/>
      <c r="C13" s="149" t="s">
        <v>66</v>
      </c>
      <c r="D13" s="151"/>
    </row>
    <row r="14" ht="26.1" customHeight="1" spans="1:4">
      <c r="A14" s="145" t="s">
        <v>67</v>
      </c>
      <c r="B14" s="151"/>
      <c r="C14" s="149" t="s">
        <v>68</v>
      </c>
      <c r="D14" s="151"/>
    </row>
    <row r="15" ht="26.1" customHeight="1" spans="1:4">
      <c r="A15" s="145" t="s">
        <v>69</v>
      </c>
      <c r="B15" s="147"/>
      <c r="C15" s="149" t="s">
        <v>70</v>
      </c>
      <c r="D15" s="150">
        <f>1392100.8/10000</f>
        <v>139.21008</v>
      </c>
    </row>
    <row r="16" ht="26.1" customHeight="1" spans="1:4">
      <c r="A16" s="145" t="s">
        <v>71</v>
      </c>
      <c r="B16" s="151"/>
      <c r="C16" s="149" t="s">
        <v>72</v>
      </c>
      <c r="D16" s="150">
        <v>1250.83</v>
      </c>
    </row>
    <row r="17" ht="26.1" customHeight="1" spans="1:4">
      <c r="A17" s="145" t="s">
        <v>73</v>
      </c>
      <c r="B17" s="151"/>
      <c r="C17" s="149" t="s">
        <v>74</v>
      </c>
      <c r="D17" s="151"/>
    </row>
    <row r="18" ht="26.1" customHeight="1" spans="1:4">
      <c r="A18" s="145"/>
      <c r="B18" s="151"/>
      <c r="C18" s="149" t="s">
        <v>75</v>
      </c>
      <c r="D18" s="151"/>
    </row>
    <row r="19" ht="26.1" customHeight="1" spans="1:4">
      <c r="A19" s="145"/>
      <c r="B19" s="151"/>
      <c r="C19" s="149" t="s">
        <v>76</v>
      </c>
      <c r="D19" s="151"/>
    </row>
    <row r="20" ht="26.1" customHeight="1" spans="1:4">
      <c r="A20" s="145"/>
      <c r="B20" s="151"/>
      <c r="C20" s="149" t="s">
        <v>77</v>
      </c>
      <c r="D20" s="151"/>
    </row>
    <row r="21" ht="26.1" customHeight="1" spans="1:4">
      <c r="A21" s="145"/>
      <c r="B21" s="151"/>
      <c r="C21" s="145" t="s">
        <v>78</v>
      </c>
      <c r="D21" s="151"/>
    </row>
    <row r="22" ht="26.1" customHeight="1" spans="1:4">
      <c r="A22" s="145"/>
      <c r="B22" s="152"/>
      <c r="C22" s="145" t="s">
        <v>79</v>
      </c>
      <c r="D22" s="151"/>
    </row>
    <row r="23" ht="26.1" customHeight="1" spans="1:4">
      <c r="A23" s="145"/>
      <c r="B23" s="152"/>
      <c r="C23" s="145" t="s">
        <v>80</v>
      </c>
      <c r="D23" s="151"/>
    </row>
    <row r="24" ht="26.1" customHeight="1" spans="1:4">
      <c r="A24" s="145"/>
      <c r="B24" s="152"/>
      <c r="C24" s="145" t="s">
        <v>81</v>
      </c>
      <c r="D24" s="151"/>
    </row>
    <row r="25" ht="26.1" customHeight="1" spans="1:4">
      <c r="A25" s="147"/>
      <c r="B25" s="152"/>
      <c r="C25" s="145" t="s">
        <v>82</v>
      </c>
      <c r="D25" s="151"/>
    </row>
    <row r="26" ht="26.1" customHeight="1" spans="1:4">
      <c r="A26" s="149"/>
      <c r="B26" s="152"/>
      <c r="C26" s="145" t="s">
        <v>83</v>
      </c>
      <c r="D26" s="153">
        <f>981534.96/10000</f>
        <v>98.153496</v>
      </c>
    </row>
    <row r="27" ht="26.1" customHeight="1" spans="1:4">
      <c r="A27" s="147"/>
      <c r="B27" s="152"/>
      <c r="C27" s="145" t="s">
        <v>84</v>
      </c>
      <c r="D27" s="151"/>
    </row>
    <row r="28" ht="26.1" customHeight="1" spans="1:4">
      <c r="A28" s="147"/>
      <c r="B28" s="152"/>
      <c r="C28" s="145" t="s">
        <v>85</v>
      </c>
      <c r="D28" s="151"/>
    </row>
    <row r="29" ht="26.1" customHeight="1" spans="1:4">
      <c r="A29" s="149"/>
      <c r="B29" s="152"/>
      <c r="C29" s="145" t="s">
        <v>86</v>
      </c>
      <c r="D29" s="151"/>
    </row>
    <row r="30" ht="26.1" customHeight="1" spans="1:4">
      <c r="A30" s="149"/>
      <c r="B30" s="152"/>
      <c r="C30" s="145" t="s">
        <v>87</v>
      </c>
      <c r="D30" s="151"/>
    </row>
    <row r="31" ht="26.1" customHeight="1" spans="1:4">
      <c r="A31" s="149"/>
      <c r="B31" s="152"/>
      <c r="C31" s="145" t="s">
        <v>88</v>
      </c>
      <c r="D31" s="151"/>
    </row>
    <row r="32" ht="26.1" customHeight="1" spans="1:4">
      <c r="A32" s="70" t="s">
        <v>38</v>
      </c>
      <c r="B32" s="154">
        <f>SUM(B9)</f>
        <v>1496.29</v>
      </c>
      <c r="C32" s="70" t="s">
        <v>39</v>
      </c>
      <c r="D32" s="154">
        <f>SUM(D8:D31)</f>
        <v>1496.293576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topLeftCell="O1" workbookViewId="0">
      <pane xSplit="28515" topLeftCell="Y1" activePane="topLeft"/>
      <selection activeCell="E5" sqref="E5:N5"/>
      <selection pane="topRight"/>
    </sheetView>
  </sheetViews>
  <sheetFormatPr defaultColWidth="9" defaultRowHeight="13.5"/>
  <cols>
    <col min="1" max="3" width="6.75" customWidth="1"/>
    <col min="4" max="4" width="26.625" customWidth="1"/>
    <col min="5" max="5" width="16"/>
    <col min="6" max="6" width="18.875" customWidth="1"/>
    <col min="7" max="7" width="11.5"/>
    <col min="8" max="8" width="16"/>
    <col min="9" max="9" width="16.25" customWidth="1"/>
    <col min="10" max="10" width="13.875" customWidth="1"/>
    <col min="11" max="11" width="10.375"/>
    <col min="12" max="12" width="12.625"/>
    <col min="14" max="14" width="11.5"/>
    <col min="17" max="17" width="17.375" customWidth="1"/>
    <col min="18" max="18" width="16"/>
    <col min="20" max="21" width="16"/>
    <col min="22" max="22" width="12.625"/>
    <col min="26" max="26" width="11.5"/>
    <col min="27" max="28" width="16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6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38" t="s">
        <v>41</v>
      </c>
    </row>
    <row r="3" spans="1:28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>
      <c r="A4" s="109" t="s">
        <v>90</v>
      </c>
      <c r="B4" s="110"/>
      <c r="C4" s="111"/>
      <c r="D4" s="112" t="s">
        <v>91</v>
      </c>
      <c r="E4" s="109" t="s">
        <v>92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32"/>
      <c r="AA4" s="109" t="s">
        <v>93</v>
      </c>
      <c r="AB4" s="111"/>
    </row>
    <row r="5" spans="1:28">
      <c r="A5" s="114"/>
      <c r="B5" s="108"/>
      <c r="C5" s="115"/>
      <c r="D5" s="116"/>
      <c r="E5" s="109" t="s">
        <v>94</v>
      </c>
      <c r="F5" s="113"/>
      <c r="G5" s="113"/>
      <c r="H5" s="113"/>
      <c r="I5" s="113"/>
      <c r="J5" s="113"/>
      <c r="K5" s="113"/>
      <c r="L5" s="113"/>
      <c r="M5" s="113"/>
      <c r="N5" s="132"/>
      <c r="O5" s="112" t="s">
        <v>95</v>
      </c>
      <c r="P5" s="112" t="s">
        <v>96</v>
      </c>
      <c r="Q5" s="109" t="s">
        <v>97</v>
      </c>
      <c r="R5" s="113"/>
      <c r="S5" s="113"/>
      <c r="T5" s="113"/>
      <c r="U5" s="113"/>
      <c r="V5" s="113"/>
      <c r="W5" s="113"/>
      <c r="X5" s="113"/>
      <c r="Y5" s="113"/>
      <c r="Z5" s="132"/>
      <c r="AA5" s="117"/>
      <c r="AB5" s="119"/>
    </row>
    <row r="6" spans="1:28">
      <c r="A6" s="117"/>
      <c r="B6" s="118"/>
      <c r="C6" s="119"/>
      <c r="D6" s="116"/>
      <c r="E6" s="112" t="s">
        <v>98</v>
      </c>
      <c r="F6" s="109" t="s">
        <v>99</v>
      </c>
      <c r="G6" s="113"/>
      <c r="H6" s="113"/>
      <c r="I6" s="132"/>
      <c r="J6" s="120" t="s">
        <v>100</v>
      </c>
      <c r="K6" s="133"/>
      <c r="L6" s="133"/>
      <c r="M6" s="121"/>
      <c r="N6" s="112" t="s">
        <v>101</v>
      </c>
      <c r="O6" s="116"/>
      <c r="P6" s="116"/>
      <c r="Q6" s="112" t="s">
        <v>98</v>
      </c>
      <c r="R6" s="109" t="s">
        <v>99</v>
      </c>
      <c r="S6" s="113"/>
      <c r="T6" s="113"/>
      <c r="U6" s="132"/>
      <c r="V6" s="109" t="s">
        <v>100</v>
      </c>
      <c r="W6" s="113"/>
      <c r="X6" s="113"/>
      <c r="Y6" s="132"/>
      <c r="Z6" s="112" t="s">
        <v>101</v>
      </c>
      <c r="AA6" s="112" t="s">
        <v>102</v>
      </c>
      <c r="AB6" s="112" t="s">
        <v>103</v>
      </c>
    </row>
    <row r="7" spans="1:28">
      <c r="A7" s="112" t="s">
        <v>104</v>
      </c>
      <c r="B7" s="112" t="s">
        <v>105</v>
      </c>
      <c r="C7" s="112" t="s">
        <v>106</v>
      </c>
      <c r="D7" s="116"/>
      <c r="E7" s="116"/>
      <c r="F7" s="112" t="s">
        <v>102</v>
      </c>
      <c r="G7" s="120" t="s">
        <v>107</v>
      </c>
      <c r="H7" s="121"/>
      <c r="I7" s="134" t="s">
        <v>108</v>
      </c>
      <c r="J7" s="112" t="s">
        <v>98</v>
      </c>
      <c r="K7" s="112" t="s">
        <v>109</v>
      </c>
      <c r="L7" s="112" t="s">
        <v>110</v>
      </c>
      <c r="M7" s="112" t="s">
        <v>111</v>
      </c>
      <c r="N7" s="116"/>
      <c r="O7" s="116"/>
      <c r="P7" s="116"/>
      <c r="Q7" s="116"/>
      <c r="R7" s="136" t="s">
        <v>102</v>
      </c>
      <c r="S7" s="120" t="s">
        <v>107</v>
      </c>
      <c r="T7" s="121"/>
      <c r="U7" s="134" t="s">
        <v>108</v>
      </c>
      <c r="V7" s="136" t="s">
        <v>102</v>
      </c>
      <c r="W7" s="136" t="s">
        <v>109</v>
      </c>
      <c r="X7" s="136" t="s">
        <v>110</v>
      </c>
      <c r="Y7" s="136" t="s">
        <v>111</v>
      </c>
      <c r="Z7" s="116"/>
      <c r="AA7" s="116"/>
      <c r="AB7" s="116"/>
    </row>
    <row r="8" ht="24" spans="1:28">
      <c r="A8" s="122"/>
      <c r="B8" s="122"/>
      <c r="C8" s="122"/>
      <c r="D8" s="122"/>
      <c r="E8" s="122"/>
      <c r="F8" s="122"/>
      <c r="G8" s="123" t="s">
        <v>112</v>
      </c>
      <c r="H8" s="123" t="s">
        <v>113</v>
      </c>
      <c r="I8" s="135"/>
      <c r="J8" s="122"/>
      <c r="K8" s="122"/>
      <c r="L8" s="122"/>
      <c r="M8" s="122"/>
      <c r="N8" s="122"/>
      <c r="O8" s="122"/>
      <c r="P8" s="122"/>
      <c r="Q8" s="122"/>
      <c r="R8" s="137"/>
      <c r="S8" s="123" t="s">
        <v>112</v>
      </c>
      <c r="T8" s="123" t="s">
        <v>113</v>
      </c>
      <c r="U8" s="135"/>
      <c r="V8" s="137"/>
      <c r="W8" s="137"/>
      <c r="X8" s="137"/>
      <c r="Y8" s="137"/>
      <c r="Z8" s="122"/>
      <c r="AA8" s="122"/>
      <c r="AB8" s="122"/>
    </row>
    <row r="9" spans="1:28">
      <c r="A9" s="112" t="s">
        <v>114</v>
      </c>
      <c r="B9" s="112" t="s">
        <v>115</v>
      </c>
      <c r="C9" s="112" t="s">
        <v>116</v>
      </c>
      <c r="D9" s="112" t="s">
        <v>117</v>
      </c>
      <c r="E9" s="112" t="s">
        <v>118</v>
      </c>
      <c r="F9" s="112" t="s">
        <v>119</v>
      </c>
      <c r="G9" s="112" t="s">
        <v>120</v>
      </c>
      <c r="H9" s="112" t="s">
        <v>121</v>
      </c>
      <c r="I9" s="112" t="s">
        <v>122</v>
      </c>
      <c r="J9" s="112" t="s">
        <v>123</v>
      </c>
      <c r="K9" s="112" t="s">
        <v>124</v>
      </c>
      <c r="L9" s="112" t="s">
        <v>125</v>
      </c>
      <c r="M9" s="112" t="s">
        <v>126</v>
      </c>
      <c r="N9" s="112" t="s">
        <v>127</v>
      </c>
      <c r="O9" s="112" t="s">
        <v>128</v>
      </c>
      <c r="P9" s="112" t="s">
        <v>129</v>
      </c>
      <c r="Q9" s="112" t="s">
        <v>130</v>
      </c>
      <c r="R9" s="112" t="s">
        <v>131</v>
      </c>
      <c r="S9" s="112" t="s">
        <v>132</v>
      </c>
      <c r="T9" s="112" t="s">
        <v>133</v>
      </c>
      <c r="U9" s="112" t="s">
        <v>134</v>
      </c>
      <c r="V9" s="112" t="s">
        <v>135</v>
      </c>
      <c r="W9" s="112" t="s">
        <v>136</v>
      </c>
      <c r="X9" s="112" t="s">
        <v>137</v>
      </c>
      <c r="Y9" s="112" t="s">
        <v>138</v>
      </c>
      <c r="Z9" s="112" t="s">
        <v>139</v>
      </c>
      <c r="AA9" s="112" t="s">
        <v>140</v>
      </c>
      <c r="AB9" s="112" t="s">
        <v>141</v>
      </c>
    </row>
    <row r="10" ht="24" customHeight="1" spans="1:28">
      <c r="A10" s="124"/>
      <c r="B10" s="124"/>
      <c r="C10" s="124"/>
      <c r="D10" s="125" t="s">
        <v>98</v>
      </c>
      <c r="E10" s="126">
        <f>13442914.29/10000</f>
        <v>1344.291429</v>
      </c>
      <c r="F10" s="126">
        <f>12915675.81/10000</f>
        <v>1291.567581</v>
      </c>
      <c r="G10" s="126">
        <v>0</v>
      </c>
      <c r="H10" s="126">
        <f>2064156/10000</f>
        <v>206.4156</v>
      </c>
      <c r="I10" s="126">
        <f>9490618.61/10000</f>
        <v>949.061861</v>
      </c>
      <c r="J10" s="126">
        <f>527238.48/10000</f>
        <v>52.723848</v>
      </c>
      <c r="K10" s="126">
        <v>0</v>
      </c>
      <c r="L10" s="126">
        <f>75000/10000</f>
        <v>7.5</v>
      </c>
      <c r="M10" s="126">
        <v>0</v>
      </c>
      <c r="N10" s="126">
        <f>4992/10000</f>
        <v>0.4992</v>
      </c>
      <c r="O10" s="126">
        <v>0</v>
      </c>
      <c r="P10" s="126">
        <v>0</v>
      </c>
      <c r="Q10" s="126">
        <f>13442914.29/10000</f>
        <v>1344.291429</v>
      </c>
      <c r="R10" s="126">
        <f>12915675.81/10000</f>
        <v>1291.567581</v>
      </c>
      <c r="S10" s="126">
        <v>0</v>
      </c>
      <c r="T10" s="126">
        <f>2064156/10000</f>
        <v>206.4156</v>
      </c>
      <c r="U10" s="126">
        <f>9490618.61/10000</f>
        <v>949.061861</v>
      </c>
      <c r="V10" s="126">
        <f>527238.48/10000</f>
        <v>52.723848</v>
      </c>
      <c r="W10" s="126">
        <v>0</v>
      </c>
      <c r="X10" s="126">
        <f>75000/10000</f>
        <v>7.5</v>
      </c>
      <c r="Y10" s="126">
        <v>0</v>
      </c>
      <c r="Z10" s="126">
        <f>4992/10000</f>
        <v>0.4992</v>
      </c>
      <c r="AA10" s="126">
        <f>1520000/10000</f>
        <v>152</v>
      </c>
      <c r="AB10" s="139">
        <f>1520000/10000</f>
        <v>152</v>
      </c>
    </row>
    <row r="11" ht="24" customHeight="1" spans="1:28">
      <c r="A11" s="127">
        <v>201</v>
      </c>
      <c r="B11" s="127">
        <v>99</v>
      </c>
      <c r="C11" s="127">
        <v>99</v>
      </c>
      <c r="D11" s="128" t="s">
        <v>142</v>
      </c>
      <c r="E11" s="129">
        <f>81000/10000</f>
        <v>8.1</v>
      </c>
      <c r="F11" s="129">
        <v>0</v>
      </c>
      <c r="G11" s="129"/>
      <c r="H11" s="129"/>
      <c r="I11" s="129"/>
      <c r="J11" s="129">
        <f>81000/10000</f>
        <v>8.1</v>
      </c>
      <c r="K11" s="129"/>
      <c r="L11" s="129"/>
      <c r="M11" s="129"/>
      <c r="N11" s="129"/>
      <c r="O11" s="129"/>
      <c r="P11" s="129"/>
      <c r="Q11" s="129">
        <f>81000/10000</f>
        <v>8.1</v>
      </c>
      <c r="R11" s="129">
        <v>0</v>
      </c>
      <c r="S11" s="129"/>
      <c r="T11" s="129"/>
      <c r="U11" s="129"/>
      <c r="V11" s="129">
        <f>81000/10000</f>
        <v>8.1</v>
      </c>
      <c r="W11" s="129"/>
      <c r="X11" s="129"/>
      <c r="Y11" s="129"/>
      <c r="Z11" s="129"/>
      <c r="AA11" s="129"/>
      <c r="AB11" s="140"/>
    </row>
    <row r="12" ht="24" customHeight="1" spans="1:28">
      <c r="A12" s="127">
        <v>208</v>
      </c>
      <c r="B12" s="127" t="s">
        <v>143</v>
      </c>
      <c r="C12" s="127" t="s">
        <v>143</v>
      </c>
      <c r="D12" s="130" t="s">
        <v>144</v>
      </c>
      <c r="E12" s="129">
        <f>1360900.8/10000</f>
        <v>136.09008</v>
      </c>
      <c r="F12" s="129">
        <f>1360900.8/10000</f>
        <v>136.09008</v>
      </c>
      <c r="G12" s="129"/>
      <c r="H12" s="129"/>
      <c r="I12" s="129">
        <f>1360900.8/10000</f>
        <v>136.09008</v>
      </c>
      <c r="J12" s="129"/>
      <c r="K12" s="129"/>
      <c r="L12" s="129"/>
      <c r="M12" s="129"/>
      <c r="N12" s="129"/>
      <c r="O12" s="129"/>
      <c r="P12" s="129"/>
      <c r="Q12" s="129">
        <f>1360900.8/10000</f>
        <v>136.09008</v>
      </c>
      <c r="R12" s="129">
        <f>1360900.8/10000</f>
        <v>136.09008</v>
      </c>
      <c r="S12" s="129"/>
      <c r="T12" s="129"/>
      <c r="U12" s="129">
        <f>1360900.8/10000</f>
        <v>136.09008</v>
      </c>
      <c r="V12" s="129"/>
      <c r="W12" s="129"/>
      <c r="X12" s="129"/>
      <c r="Y12" s="129"/>
      <c r="Z12" s="129"/>
      <c r="AA12" s="129"/>
      <c r="AB12" s="140"/>
    </row>
    <row r="13" ht="24" customHeight="1" spans="1:28">
      <c r="A13" s="127" t="s">
        <v>145</v>
      </c>
      <c r="B13" s="127" t="s">
        <v>143</v>
      </c>
      <c r="C13" s="127" t="s">
        <v>146</v>
      </c>
      <c r="D13" s="128" t="s">
        <v>147</v>
      </c>
      <c r="E13" s="129">
        <f>31200/10000</f>
        <v>3.12</v>
      </c>
      <c r="F13" s="129"/>
      <c r="G13" s="129"/>
      <c r="H13" s="129"/>
      <c r="I13" s="129"/>
      <c r="J13" s="129">
        <f>31200/10000</f>
        <v>3.12</v>
      </c>
      <c r="K13" s="129"/>
      <c r="L13" s="129"/>
      <c r="M13" s="129"/>
      <c r="N13" s="129"/>
      <c r="O13" s="129"/>
      <c r="P13" s="129"/>
      <c r="Q13" s="129">
        <f>31200/10000</f>
        <v>3.12</v>
      </c>
      <c r="R13" s="129"/>
      <c r="S13" s="129"/>
      <c r="T13" s="129"/>
      <c r="U13" s="129"/>
      <c r="V13" s="129">
        <f>31200/10000</f>
        <v>3.12</v>
      </c>
      <c r="W13" s="129"/>
      <c r="X13" s="129"/>
      <c r="Y13" s="129"/>
      <c r="Z13" s="129"/>
      <c r="AA13" s="129"/>
      <c r="AB13" s="140"/>
    </row>
    <row r="14" ht="24" customHeight="1" spans="1:28">
      <c r="A14" s="127" t="s">
        <v>148</v>
      </c>
      <c r="B14" s="127" t="s">
        <v>149</v>
      </c>
      <c r="C14" s="127" t="s">
        <v>150</v>
      </c>
      <c r="D14" s="128" t="s">
        <v>151</v>
      </c>
      <c r="E14" s="129">
        <f>9320871.69/10000</f>
        <v>932.087169</v>
      </c>
      <c r="F14" s="129">
        <f>8905833.21/10000</f>
        <v>890.583321</v>
      </c>
      <c r="G14" s="129"/>
      <c r="H14" s="129">
        <f>2064156/10000</f>
        <v>206.4156</v>
      </c>
      <c r="I14" s="129">
        <f>6841677.21/10000</f>
        <v>684.167721</v>
      </c>
      <c r="J14" s="129">
        <f>415038.48/10000</f>
        <v>41.503848</v>
      </c>
      <c r="K14" s="129"/>
      <c r="L14" s="126">
        <f>75000/10000</f>
        <v>7.5</v>
      </c>
      <c r="M14" s="129"/>
      <c r="N14" s="126">
        <f>4992/10000</f>
        <v>0.4992</v>
      </c>
      <c r="O14" s="129"/>
      <c r="P14" s="129"/>
      <c r="Q14" s="129">
        <f>9320871.69/10000</f>
        <v>932.087169</v>
      </c>
      <c r="R14" s="129">
        <f>8905833.21/10000</f>
        <v>890.583321</v>
      </c>
      <c r="S14" s="129"/>
      <c r="T14" s="126">
        <f>2064156/10000</f>
        <v>206.4156</v>
      </c>
      <c r="U14" s="129">
        <f>6841677.21/10000</f>
        <v>684.167721</v>
      </c>
      <c r="V14" s="129">
        <f>415038.48/10000</f>
        <v>41.503848</v>
      </c>
      <c r="W14" s="129"/>
      <c r="X14" s="126">
        <f>75000/10000</f>
        <v>7.5</v>
      </c>
      <c r="Y14" s="129"/>
      <c r="Z14" s="126">
        <f>4992/10000</f>
        <v>0.4992</v>
      </c>
      <c r="AA14" s="129">
        <f>460000/10000</f>
        <v>46</v>
      </c>
      <c r="AB14" s="140">
        <f>460000/10000</f>
        <v>46</v>
      </c>
    </row>
    <row r="15" ht="24" customHeight="1" spans="1:28">
      <c r="A15" s="127" t="s">
        <v>148</v>
      </c>
      <c r="B15" s="127" t="s">
        <v>149</v>
      </c>
      <c r="C15" s="127" t="s">
        <v>152</v>
      </c>
      <c r="D15" s="128" t="s">
        <v>153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6"/>
      <c r="U15" s="129"/>
      <c r="V15" s="129"/>
      <c r="W15" s="129"/>
      <c r="X15" s="129"/>
      <c r="Y15" s="129"/>
      <c r="Z15" s="129"/>
      <c r="AA15" s="129">
        <f>1040000/10000</f>
        <v>104</v>
      </c>
      <c r="AB15" s="140">
        <f>1040000/10000</f>
        <v>104</v>
      </c>
    </row>
    <row r="16" ht="24" customHeight="1" spans="1:28">
      <c r="A16" s="127" t="s">
        <v>148</v>
      </c>
      <c r="B16" s="127" t="s">
        <v>149</v>
      </c>
      <c r="C16" s="127" t="s">
        <v>146</v>
      </c>
      <c r="D16" s="128" t="s">
        <v>154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>
        <f>20000/10000</f>
        <v>2</v>
      </c>
      <c r="AB16" s="140">
        <f>20000/10000</f>
        <v>2</v>
      </c>
    </row>
    <row r="17" ht="24" customHeight="1" spans="1:28">
      <c r="A17" s="127" t="s">
        <v>148</v>
      </c>
      <c r="B17" s="127" t="s">
        <v>124</v>
      </c>
      <c r="C17" s="127" t="s">
        <v>155</v>
      </c>
      <c r="D17" s="128" t="s">
        <v>156</v>
      </c>
      <c r="E17" s="129">
        <f>951175.56/10000</f>
        <v>95.117556</v>
      </c>
      <c r="F17" s="129">
        <f>951175.56/10000</f>
        <v>95.117556</v>
      </c>
      <c r="G17" s="129"/>
      <c r="H17" s="129"/>
      <c r="I17" s="129">
        <f>951175.56/10000</f>
        <v>95.117556</v>
      </c>
      <c r="J17" s="129"/>
      <c r="K17" s="129"/>
      <c r="L17" s="129"/>
      <c r="M17" s="129"/>
      <c r="N17" s="129"/>
      <c r="O17" s="129"/>
      <c r="P17" s="129"/>
      <c r="Q17" s="129">
        <f>951175.56/10000</f>
        <v>95.117556</v>
      </c>
      <c r="R17" s="129">
        <f>951175.56/10000</f>
        <v>95.117556</v>
      </c>
      <c r="S17" s="129"/>
      <c r="T17" s="129"/>
      <c r="U17" s="129">
        <f>951175.56/10000</f>
        <v>95.117556</v>
      </c>
      <c r="V17" s="129"/>
      <c r="W17" s="129"/>
      <c r="X17" s="129"/>
      <c r="Y17" s="129"/>
      <c r="Z17" s="129"/>
      <c r="AA17" s="129"/>
      <c r="AB17" s="140"/>
    </row>
    <row r="18" ht="24" customHeight="1" spans="1:28">
      <c r="A18" s="127" t="s">
        <v>148</v>
      </c>
      <c r="B18" s="127" t="s">
        <v>124</v>
      </c>
      <c r="C18" s="127" t="s">
        <v>157</v>
      </c>
      <c r="D18" s="128" t="s">
        <v>158</v>
      </c>
      <c r="E18" s="129">
        <f>674231.28/10000</f>
        <v>67.423128</v>
      </c>
      <c r="F18" s="129">
        <f>674231.28/10000</f>
        <v>67.423128</v>
      </c>
      <c r="G18" s="129"/>
      <c r="H18" s="129"/>
      <c r="I18" s="129">
        <f>674231.28/10000</f>
        <v>67.423128</v>
      </c>
      <c r="J18" s="129"/>
      <c r="K18" s="129"/>
      <c r="L18" s="129"/>
      <c r="M18" s="129"/>
      <c r="N18" s="129"/>
      <c r="O18" s="129"/>
      <c r="P18" s="129"/>
      <c r="Q18" s="129">
        <f>674231.28/10000</f>
        <v>67.423128</v>
      </c>
      <c r="R18" s="129">
        <f>674231.28/10000</f>
        <v>67.423128</v>
      </c>
      <c r="S18" s="129"/>
      <c r="T18" s="129"/>
      <c r="U18" s="129">
        <f>674231.28/10000</f>
        <v>67.423128</v>
      </c>
      <c r="V18" s="129"/>
      <c r="W18" s="129"/>
      <c r="X18" s="129"/>
      <c r="Y18" s="129"/>
      <c r="Z18" s="129"/>
      <c r="AA18" s="129"/>
      <c r="AB18" s="140"/>
    </row>
    <row r="19" ht="24" customHeight="1" spans="1:28">
      <c r="A19" s="127" t="s">
        <v>148</v>
      </c>
      <c r="B19" s="127" t="s">
        <v>146</v>
      </c>
      <c r="C19" s="127" t="s">
        <v>150</v>
      </c>
      <c r="D19" s="128" t="s">
        <v>159</v>
      </c>
      <c r="E19" s="129">
        <f>42000/10000</f>
        <v>4.2</v>
      </c>
      <c r="F19" s="129">
        <f>42000/10000</f>
        <v>4.2</v>
      </c>
      <c r="G19" s="129"/>
      <c r="H19" s="129"/>
      <c r="I19" s="129">
        <f>42000/10000</f>
        <v>4.2</v>
      </c>
      <c r="J19" s="129"/>
      <c r="K19" s="129"/>
      <c r="L19" s="129"/>
      <c r="M19" s="129"/>
      <c r="N19" s="129"/>
      <c r="O19" s="129"/>
      <c r="P19" s="129"/>
      <c r="Q19" s="129">
        <f>42000/10000</f>
        <v>4.2</v>
      </c>
      <c r="R19" s="129">
        <f>42000/10000</f>
        <v>4.2</v>
      </c>
      <c r="S19" s="129"/>
      <c r="T19" s="129"/>
      <c r="U19" s="129">
        <f>42000/10000</f>
        <v>4.2</v>
      </c>
      <c r="V19" s="129"/>
      <c r="W19" s="129"/>
      <c r="X19" s="129"/>
      <c r="Y19" s="129"/>
      <c r="Z19" s="129"/>
      <c r="AA19" s="129"/>
      <c r="AB19" s="140"/>
    </row>
    <row r="20" ht="24" customHeight="1" spans="1:28">
      <c r="A20" s="127" t="s">
        <v>160</v>
      </c>
      <c r="B20" s="127" t="s">
        <v>155</v>
      </c>
      <c r="C20" s="127" t="s">
        <v>150</v>
      </c>
      <c r="D20" s="128" t="s">
        <v>161</v>
      </c>
      <c r="E20" s="129">
        <f>981534.96/10000</f>
        <v>98.153496</v>
      </c>
      <c r="F20" s="129">
        <f>981534.96/10000</f>
        <v>98.153496</v>
      </c>
      <c r="G20" s="129"/>
      <c r="H20" s="129"/>
      <c r="I20" s="129">
        <f>981534.56/10000</f>
        <v>98.153456</v>
      </c>
      <c r="J20" s="129"/>
      <c r="K20" s="129"/>
      <c r="L20" s="129"/>
      <c r="M20" s="129"/>
      <c r="N20" s="129"/>
      <c r="O20" s="129"/>
      <c r="P20" s="129"/>
      <c r="Q20" s="129">
        <f>981534.96/10000</f>
        <v>98.153496</v>
      </c>
      <c r="R20" s="129">
        <f>981534.96/10000</f>
        <v>98.153496</v>
      </c>
      <c r="S20" s="129"/>
      <c r="T20" s="129"/>
      <c r="U20" s="129">
        <f>981534.56/10000</f>
        <v>98.153456</v>
      </c>
      <c r="V20" s="129"/>
      <c r="W20" s="129"/>
      <c r="X20" s="129"/>
      <c r="Y20" s="129"/>
      <c r="Z20" s="129"/>
      <c r="AA20" s="129"/>
      <c r="AB20" s="140"/>
    </row>
    <row r="21" ht="24" customHeight="1" spans="1:28">
      <c r="A21" s="127"/>
      <c r="B21" s="127"/>
      <c r="C21" s="127"/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40"/>
    </row>
    <row r="22" ht="24" customHeight="1" spans="1:28">
      <c r="A22" s="127"/>
      <c r="B22" s="127"/>
      <c r="C22" s="127"/>
      <c r="D22" s="12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40"/>
    </row>
    <row r="23" ht="24" customHeight="1" spans="1:28">
      <c r="A23" s="127"/>
      <c r="B23" s="127"/>
      <c r="C23" s="127"/>
      <c r="D23" s="12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40"/>
    </row>
    <row r="24" ht="24" customHeight="1" spans="1:28">
      <c r="A24" s="127"/>
      <c r="B24" s="127"/>
      <c r="C24" s="127"/>
      <c r="D24" s="12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40"/>
    </row>
    <row r="32" ht="19.5" spans="5:5">
      <c r="E32" s="131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3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E1" workbookViewId="0">
      <selection activeCell="F77" sqref="F7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20" customWidth="1"/>
    <col min="6" max="6" width="24.125" customWidth="1"/>
    <col min="7" max="7" width="23.75" customWidth="1"/>
    <col min="8" max="8" width="10.5" customWidth="1"/>
    <col min="9" max="9" width="8.62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 t="s">
        <v>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41</v>
      </c>
      <c r="S3" s="73"/>
    </row>
    <row r="4" ht="48" customHeight="1" spans="1:19">
      <c r="A4" s="77" t="s">
        <v>163</v>
      </c>
      <c r="B4" s="78"/>
      <c r="C4" s="77" t="s">
        <v>164</v>
      </c>
      <c r="D4" s="8" t="s">
        <v>165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9"/>
      <c r="B5" s="80"/>
      <c r="C5" s="81"/>
      <c r="D5" s="82" t="s">
        <v>166</v>
      </c>
      <c r="E5" s="57" t="s">
        <v>167</v>
      </c>
      <c r="F5" s="58"/>
      <c r="G5" s="58"/>
      <c r="H5" s="58"/>
      <c r="I5" s="58"/>
      <c r="J5" s="58"/>
      <c r="K5" s="58"/>
      <c r="L5" s="58"/>
      <c r="M5" s="58"/>
      <c r="N5" s="58"/>
      <c r="O5" s="60"/>
      <c r="P5" s="101" t="s">
        <v>168</v>
      </c>
      <c r="Q5" s="104"/>
      <c r="R5" s="104"/>
      <c r="S5" s="105"/>
    </row>
    <row r="6" ht="20.1" customHeight="1" spans="1:19">
      <c r="A6" s="83" t="s">
        <v>104</v>
      </c>
      <c r="B6" s="83" t="s">
        <v>105</v>
      </c>
      <c r="C6" s="81"/>
      <c r="D6" s="84"/>
      <c r="E6" s="7" t="s">
        <v>98</v>
      </c>
      <c r="F6" s="85" t="s">
        <v>169</v>
      </c>
      <c r="G6" s="86"/>
      <c r="H6" s="86"/>
      <c r="I6" s="86"/>
      <c r="J6" s="86"/>
      <c r="K6" s="86"/>
      <c r="L6" s="86"/>
      <c r="M6" s="102"/>
      <c r="N6" s="6" t="s">
        <v>170</v>
      </c>
      <c r="O6" s="6" t="s">
        <v>171</v>
      </c>
      <c r="P6" s="103"/>
      <c r="Q6" s="106"/>
      <c r="R6" s="106"/>
      <c r="S6" s="107"/>
    </row>
    <row r="7" ht="66.95" customHeight="1" spans="1:19">
      <c r="A7" s="87"/>
      <c r="B7" s="87"/>
      <c r="C7" s="79"/>
      <c r="D7" s="88"/>
      <c r="E7" s="11"/>
      <c r="F7" s="6" t="s">
        <v>102</v>
      </c>
      <c r="G7" s="6" t="s">
        <v>172</v>
      </c>
      <c r="H7" s="6" t="s">
        <v>173</v>
      </c>
      <c r="I7" s="6" t="s">
        <v>174</v>
      </c>
      <c r="J7" s="6" t="s">
        <v>175</v>
      </c>
      <c r="K7" s="6" t="s">
        <v>176</v>
      </c>
      <c r="L7" s="6" t="s">
        <v>177</v>
      </c>
      <c r="M7" s="6" t="s">
        <v>178</v>
      </c>
      <c r="N7" s="6"/>
      <c r="O7" s="6"/>
      <c r="P7" s="6" t="s">
        <v>102</v>
      </c>
      <c r="Q7" s="6" t="s">
        <v>179</v>
      </c>
      <c r="R7" s="6" t="s">
        <v>180</v>
      </c>
      <c r="S7" s="6" t="s">
        <v>181</v>
      </c>
    </row>
    <row r="8" ht="20.1" customHeight="1" spans="1:19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ht="18" customHeight="1" spans="1:19">
      <c r="A9" s="91" t="s">
        <v>182</v>
      </c>
      <c r="B9" s="92"/>
      <c r="C9" s="93"/>
      <c r="D9" s="94">
        <v>1344.291429</v>
      </c>
      <c r="E9" s="94">
        <v>1344.291429</v>
      </c>
      <c r="F9" s="94">
        <v>1344.291429</v>
      </c>
      <c r="G9" s="94">
        <v>1344.291429</v>
      </c>
      <c r="H9" s="94">
        <f t="shared" ref="G9:S9" si="0">H10+H24+H52</f>
        <v>0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4">
        <f t="shared" si="0"/>
        <v>0</v>
      </c>
      <c r="R9" s="94">
        <f t="shared" si="0"/>
        <v>0</v>
      </c>
      <c r="S9" s="94">
        <f t="shared" si="0"/>
        <v>0</v>
      </c>
    </row>
    <row r="10" ht="18" customHeight="1" spans="1:19">
      <c r="A10" s="95">
        <v>301</v>
      </c>
      <c r="B10" s="96" t="s">
        <v>183</v>
      </c>
      <c r="C10" s="97" t="s">
        <v>99</v>
      </c>
      <c r="D10" s="98">
        <v>1291.567581</v>
      </c>
      <c r="E10" s="98">
        <v>1291.567581</v>
      </c>
      <c r="F10" s="98">
        <v>1291.567581</v>
      </c>
      <c r="G10" s="98">
        <v>1291.567581</v>
      </c>
      <c r="H10" s="98">
        <f t="shared" ref="G10:S10" si="1">SUM(H11:H23)</f>
        <v>0</v>
      </c>
      <c r="I10" s="98">
        <f t="shared" si="1"/>
        <v>0</v>
      </c>
      <c r="J10" s="98">
        <f t="shared" si="1"/>
        <v>0</v>
      </c>
      <c r="K10" s="98">
        <f t="shared" si="1"/>
        <v>0</v>
      </c>
      <c r="L10" s="98">
        <f t="shared" si="1"/>
        <v>0</v>
      </c>
      <c r="M10" s="98">
        <f t="shared" si="1"/>
        <v>0</v>
      </c>
      <c r="N10" s="98">
        <f t="shared" si="1"/>
        <v>0</v>
      </c>
      <c r="O10" s="98">
        <f t="shared" si="1"/>
        <v>0</v>
      </c>
      <c r="P10" s="98">
        <f t="shared" si="1"/>
        <v>0</v>
      </c>
      <c r="Q10" s="98">
        <f t="shared" si="1"/>
        <v>0</v>
      </c>
      <c r="R10" s="98">
        <f t="shared" si="1"/>
        <v>0</v>
      </c>
      <c r="S10" s="98">
        <f t="shared" si="1"/>
        <v>0</v>
      </c>
    </row>
    <row r="11" ht="18" customHeight="1" spans="1:19">
      <c r="A11" s="99"/>
      <c r="B11" s="96" t="s">
        <v>184</v>
      </c>
      <c r="C11" s="100" t="s">
        <v>185</v>
      </c>
      <c r="D11" s="98">
        <v>206.4156</v>
      </c>
      <c r="E11" s="98">
        <v>206.4156</v>
      </c>
      <c r="F11" s="98">
        <v>206.4156</v>
      </c>
      <c r="G11" s="98">
        <v>206.4156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18" customHeight="1" spans="1:19">
      <c r="A12" s="99"/>
      <c r="B12" s="96" t="s">
        <v>186</v>
      </c>
      <c r="C12" s="100" t="s">
        <v>187</v>
      </c>
      <c r="D12" s="98">
        <v>545.3592</v>
      </c>
      <c r="E12" s="98">
        <v>545.3592</v>
      </c>
      <c r="F12" s="98">
        <v>545.3592</v>
      </c>
      <c r="G12" s="98">
        <v>545.3592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18" customHeight="1" spans="1:19">
      <c r="A13" s="99"/>
      <c r="B13" s="96" t="s">
        <v>188</v>
      </c>
      <c r="C13" s="100" t="s">
        <v>189</v>
      </c>
      <c r="D13" s="98">
        <v>17.2013</v>
      </c>
      <c r="E13" s="98">
        <v>17.2013</v>
      </c>
      <c r="F13" s="98">
        <v>17.2013</v>
      </c>
      <c r="G13" s="98">
        <v>17.2013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18" customHeight="1" spans="1:19">
      <c r="A14" s="99"/>
      <c r="B14" s="96" t="s">
        <v>190</v>
      </c>
      <c r="C14" s="100" t="s">
        <v>191</v>
      </c>
      <c r="D14" s="98">
        <v>0</v>
      </c>
      <c r="E14" s="98">
        <v>0</v>
      </c>
      <c r="F14" s="98">
        <v>0</v>
      </c>
      <c r="G14" s="98">
        <v>0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18" customHeight="1" spans="1:19">
      <c r="A15" s="99"/>
      <c r="B15" s="96" t="s">
        <v>192</v>
      </c>
      <c r="C15" s="100" t="s">
        <v>193</v>
      </c>
      <c r="D15" s="98">
        <v>150.4416</v>
      </c>
      <c r="E15" s="98">
        <v>150.4416</v>
      </c>
      <c r="F15" s="98">
        <v>150.4416</v>
      </c>
      <c r="G15" s="98">
        <v>150.4416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18" customHeight="1" spans="1:19">
      <c r="A16" s="99"/>
      <c r="B16" s="96" t="s">
        <v>194</v>
      </c>
      <c r="C16" s="100" t="s">
        <v>195</v>
      </c>
      <c r="D16" s="98">
        <v>136.09008</v>
      </c>
      <c r="E16" s="98">
        <v>136.09008</v>
      </c>
      <c r="F16" s="98">
        <v>136.09008</v>
      </c>
      <c r="G16" s="98">
        <v>136.09008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ht="18" customHeight="1" spans="1:19">
      <c r="A17" s="99"/>
      <c r="B17" s="96" t="s">
        <v>196</v>
      </c>
      <c r="C17" s="100" t="s">
        <v>197</v>
      </c>
      <c r="D17" s="98">
        <v>0</v>
      </c>
      <c r="E17" s="98">
        <v>0</v>
      </c>
      <c r="F17" s="98">
        <v>0</v>
      </c>
      <c r="G17" s="98">
        <v>0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ht="18" customHeight="1" spans="1:19">
      <c r="A18" s="99"/>
      <c r="B18" s="96" t="s">
        <v>198</v>
      </c>
      <c r="C18" s="100" t="s">
        <v>199</v>
      </c>
      <c r="D18" s="98">
        <v>57.256206</v>
      </c>
      <c r="E18" s="98">
        <v>57.256206</v>
      </c>
      <c r="F18" s="98">
        <v>57.256206</v>
      </c>
      <c r="G18" s="98">
        <v>57.256206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ht="18" customHeight="1" spans="1:19">
      <c r="A19" s="99"/>
      <c r="B19" s="96" t="s">
        <v>200</v>
      </c>
      <c r="C19" s="100" t="s">
        <v>201</v>
      </c>
      <c r="D19" s="98">
        <v>67.423128</v>
      </c>
      <c r="E19" s="98">
        <v>67.423128</v>
      </c>
      <c r="F19" s="98">
        <v>67.423128</v>
      </c>
      <c r="G19" s="98">
        <v>67.423128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ht="18" customHeight="1" spans="1:19">
      <c r="A20" s="99"/>
      <c r="B20" s="96" t="s">
        <v>202</v>
      </c>
      <c r="C20" s="100" t="s">
        <v>203</v>
      </c>
      <c r="D20" s="98">
        <v>9.026971</v>
      </c>
      <c r="E20" s="98">
        <v>9.026971</v>
      </c>
      <c r="F20" s="98">
        <v>9.026971</v>
      </c>
      <c r="G20" s="98">
        <v>9.026971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ht="18" customHeight="1" spans="1:19">
      <c r="A21" s="99"/>
      <c r="B21" s="96" t="s">
        <v>204</v>
      </c>
      <c r="C21" s="100" t="s">
        <v>205</v>
      </c>
      <c r="D21" s="98">
        <v>98.153496</v>
      </c>
      <c r="E21" s="98">
        <v>98.153496</v>
      </c>
      <c r="F21" s="98">
        <v>98.153496</v>
      </c>
      <c r="G21" s="98">
        <v>98.153496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ht="18" customHeight="1" spans="1:19">
      <c r="A22" s="99"/>
      <c r="B22" s="96" t="s">
        <v>206</v>
      </c>
      <c r="C22" s="100" t="s">
        <v>207</v>
      </c>
      <c r="D22" s="98">
        <v>4.2</v>
      </c>
      <c r="E22" s="98">
        <v>4.2</v>
      </c>
      <c r="F22" s="98">
        <v>4.2</v>
      </c>
      <c r="G22" s="98">
        <v>4.2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ht="18" customHeight="1" spans="1:19">
      <c r="A23" s="99"/>
      <c r="B23" s="96" t="s">
        <v>208</v>
      </c>
      <c r="C23" s="100" t="s">
        <v>209</v>
      </c>
      <c r="D23" s="98">
        <v>0</v>
      </c>
      <c r="E23" s="98">
        <v>0</v>
      </c>
      <c r="F23" s="98">
        <v>0</v>
      </c>
      <c r="G23" s="98">
        <v>0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ht="18" customHeight="1" spans="1:19">
      <c r="A24" s="95">
        <v>302</v>
      </c>
      <c r="B24" s="96"/>
      <c r="C24" s="97" t="s">
        <v>100</v>
      </c>
      <c r="D24" s="98">
        <v>52.224648</v>
      </c>
      <c r="E24" s="98">
        <v>52.224648</v>
      </c>
      <c r="F24" s="98">
        <v>52.224648</v>
      </c>
      <c r="G24" s="98">
        <v>52.224648</v>
      </c>
      <c r="H24" s="98">
        <f t="shared" ref="H24:S24" si="2">SUM(H25:H51)</f>
        <v>0</v>
      </c>
      <c r="I24" s="98">
        <f t="shared" si="2"/>
        <v>0</v>
      </c>
      <c r="J24" s="98">
        <f t="shared" si="2"/>
        <v>0</v>
      </c>
      <c r="K24" s="98">
        <f t="shared" si="2"/>
        <v>0</v>
      </c>
      <c r="L24" s="98">
        <f t="shared" si="2"/>
        <v>0</v>
      </c>
      <c r="M24" s="98">
        <f t="shared" si="2"/>
        <v>0</v>
      </c>
      <c r="N24" s="98">
        <f t="shared" si="2"/>
        <v>0</v>
      </c>
      <c r="O24" s="98">
        <f t="shared" si="2"/>
        <v>0</v>
      </c>
      <c r="P24" s="98">
        <f t="shared" si="2"/>
        <v>0</v>
      </c>
      <c r="Q24" s="98">
        <f t="shared" si="2"/>
        <v>0</v>
      </c>
      <c r="R24" s="98">
        <f t="shared" si="2"/>
        <v>0</v>
      </c>
      <c r="S24" s="98">
        <f t="shared" si="2"/>
        <v>0</v>
      </c>
    </row>
    <row r="25" ht="18" customHeight="1" spans="1:19">
      <c r="A25" s="99"/>
      <c r="B25" s="96" t="s">
        <v>184</v>
      </c>
      <c r="C25" s="100" t="s">
        <v>210</v>
      </c>
      <c r="D25" s="98">
        <v>18</v>
      </c>
      <c r="E25" s="98">
        <v>18</v>
      </c>
      <c r="F25" s="98">
        <v>18</v>
      </c>
      <c r="G25" s="98">
        <v>18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ht="18" customHeight="1" spans="1:19">
      <c r="A26" s="99"/>
      <c r="B26" s="96" t="s">
        <v>186</v>
      </c>
      <c r="C26" s="100" t="s">
        <v>211</v>
      </c>
      <c r="D26" s="98">
        <v>0</v>
      </c>
      <c r="E26" s="98">
        <v>0</v>
      </c>
      <c r="F26" s="98">
        <v>0</v>
      </c>
      <c r="G26" s="98">
        <v>0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ht="18" customHeight="1" spans="1:19">
      <c r="A27" s="99"/>
      <c r="B27" s="96" t="s">
        <v>188</v>
      </c>
      <c r="C27" s="100" t="s">
        <v>212</v>
      </c>
      <c r="D27" s="98">
        <v>0</v>
      </c>
      <c r="E27" s="98">
        <v>0</v>
      </c>
      <c r="F27" s="98">
        <v>0</v>
      </c>
      <c r="G27" s="98">
        <v>0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ht="18" customHeight="1" spans="1:19">
      <c r="A28" s="99"/>
      <c r="B28" s="96" t="s">
        <v>213</v>
      </c>
      <c r="C28" s="100" t="s">
        <v>214</v>
      </c>
      <c r="D28" s="98">
        <v>0</v>
      </c>
      <c r="E28" s="98">
        <v>0</v>
      </c>
      <c r="F28" s="98">
        <v>0</v>
      </c>
      <c r="G28" s="98"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ht="18" customHeight="1" spans="1:19">
      <c r="A29" s="99"/>
      <c r="B29" s="96" t="s">
        <v>215</v>
      </c>
      <c r="C29" s="100" t="s">
        <v>216</v>
      </c>
      <c r="D29" s="98">
        <v>0</v>
      </c>
      <c r="E29" s="98">
        <v>0</v>
      </c>
      <c r="F29" s="98">
        <v>0</v>
      </c>
      <c r="G29" s="98">
        <v>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ht="18" customHeight="1" spans="1:19">
      <c r="A30" s="99"/>
      <c r="B30" s="96" t="s">
        <v>190</v>
      </c>
      <c r="C30" s="100" t="s">
        <v>217</v>
      </c>
      <c r="D30" s="98">
        <v>0</v>
      </c>
      <c r="E30" s="98">
        <v>0</v>
      </c>
      <c r="F30" s="98">
        <v>0</v>
      </c>
      <c r="G30" s="98">
        <v>0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ht="18" customHeight="1" spans="1:19">
      <c r="A31" s="99"/>
      <c r="B31" s="96" t="s">
        <v>192</v>
      </c>
      <c r="C31" s="100" t="s">
        <v>218</v>
      </c>
      <c r="D31" s="98">
        <v>0</v>
      </c>
      <c r="E31" s="98">
        <v>0</v>
      </c>
      <c r="F31" s="98">
        <v>0</v>
      </c>
      <c r="G31" s="98">
        <v>0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ht="18" customHeight="1" spans="1:19">
      <c r="A32" s="99"/>
      <c r="B32" s="96" t="s">
        <v>194</v>
      </c>
      <c r="C32" s="100" t="s">
        <v>219</v>
      </c>
      <c r="D32" s="98">
        <v>8.1</v>
      </c>
      <c r="E32" s="98">
        <v>8.1</v>
      </c>
      <c r="F32" s="98">
        <v>8.1</v>
      </c>
      <c r="G32" s="98">
        <v>8.1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ht="18" customHeight="1" spans="1:19">
      <c r="A33" s="99"/>
      <c r="B33" s="96" t="s">
        <v>196</v>
      </c>
      <c r="C33" s="100" t="s">
        <v>220</v>
      </c>
      <c r="D33" s="98">
        <v>0</v>
      </c>
      <c r="E33" s="98">
        <v>0</v>
      </c>
      <c r="F33" s="98">
        <v>0</v>
      </c>
      <c r="G33" s="98">
        <v>0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ht="18" customHeight="1" spans="1:19">
      <c r="A34" s="99"/>
      <c r="B34" s="96" t="s">
        <v>200</v>
      </c>
      <c r="C34" s="100" t="s">
        <v>221</v>
      </c>
      <c r="D34" s="98">
        <v>0</v>
      </c>
      <c r="E34" s="98">
        <v>0</v>
      </c>
      <c r="F34" s="98">
        <v>0</v>
      </c>
      <c r="G34" s="98">
        <v>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ht="18" customHeight="1" spans="1:19">
      <c r="A35" s="99"/>
      <c r="B35" s="96" t="s">
        <v>202</v>
      </c>
      <c r="C35" s="100" t="s">
        <v>222</v>
      </c>
      <c r="D35" s="98">
        <v>0</v>
      </c>
      <c r="E35" s="98">
        <v>0</v>
      </c>
      <c r="F35" s="98">
        <v>0</v>
      </c>
      <c r="G35" s="98">
        <v>0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ht="18" customHeight="1" spans="1:19">
      <c r="A36" s="99"/>
      <c r="B36" s="96" t="s">
        <v>204</v>
      </c>
      <c r="C36" s="100" t="s">
        <v>223</v>
      </c>
      <c r="D36" s="98">
        <v>0</v>
      </c>
      <c r="E36" s="98">
        <v>0</v>
      </c>
      <c r="F36" s="98">
        <v>0</v>
      </c>
      <c r="G36" s="98">
        <v>0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ht="18" customHeight="1" spans="1:19">
      <c r="A37" s="99"/>
      <c r="B37" s="96" t="s">
        <v>206</v>
      </c>
      <c r="C37" s="100" t="s">
        <v>224</v>
      </c>
      <c r="D37" s="98">
        <v>0</v>
      </c>
      <c r="E37" s="98">
        <v>0</v>
      </c>
      <c r="F37" s="98">
        <v>0</v>
      </c>
      <c r="G37" s="98">
        <v>0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ht="18" customHeight="1" spans="1:19">
      <c r="A38" s="99"/>
      <c r="B38" s="96" t="s">
        <v>225</v>
      </c>
      <c r="C38" s="100" t="s">
        <v>226</v>
      </c>
      <c r="D38" s="98">
        <v>0</v>
      </c>
      <c r="E38" s="98">
        <v>0</v>
      </c>
      <c r="F38" s="98">
        <v>0</v>
      </c>
      <c r="G38" s="98">
        <v>0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ht="18" customHeight="1" spans="1:19">
      <c r="A39" s="99"/>
      <c r="B39" s="96" t="s">
        <v>227</v>
      </c>
      <c r="C39" s="100" t="s">
        <v>228</v>
      </c>
      <c r="D39" s="98">
        <v>0</v>
      </c>
      <c r="E39" s="98">
        <v>0</v>
      </c>
      <c r="F39" s="98">
        <v>0</v>
      </c>
      <c r="G39" s="98">
        <v>0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ht="18" customHeight="1" spans="1:19">
      <c r="A40" s="99"/>
      <c r="B40" s="96" t="s">
        <v>229</v>
      </c>
      <c r="C40" s="100" t="s">
        <v>230</v>
      </c>
      <c r="D40" s="98">
        <v>0</v>
      </c>
      <c r="E40" s="98">
        <v>0</v>
      </c>
      <c r="F40" s="98">
        <v>0</v>
      </c>
      <c r="G40" s="98">
        <v>0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ht="18" customHeight="1" spans="1:19">
      <c r="A41" s="99"/>
      <c r="B41" s="96" t="s">
        <v>231</v>
      </c>
      <c r="C41" s="100" t="s">
        <v>232</v>
      </c>
      <c r="D41" s="98">
        <v>0</v>
      </c>
      <c r="E41" s="98">
        <v>0</v>
      </c>
      <c r="F41" s="98">
        <v>0</v>
      </c>
      <c r="G41" s="98">
        <v>0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ht="18" customHeight="1" spans="1:19">
      <c r="A42" s="99"/>
      <c r="B42" s="96" t="s">
        <v>233</v>
      </c>
      <c r="C42" s="100" t="s">
        <v>234</v>
      </c>
      <c r="D42" s="98">
        <v>0</v>
      </c>
      <c r="E42" s="98">
        <v>0</v>
      </c>
      <c r="F42" s="98">
        <v>0</v>
      </c>
      <c r="G42" s="98">
        <v>0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ht="18" customHeight="1" spans="1:19">
      <c r="A43" s="99"/>
      <c r="B43" s="96" t="s">
        <v>235</v>
      </c>
      <c r="C43" s="100" t="s">
        <v>236</v>
      </c>
      <c r="D43" s="98">
        <v>0</v>
      </c>
      <c r="E43" s="98">
        <v>0</v>
      </c>
      <c r="F43" s="98">
        <v>0</v>
      </c>
      <c r="G43" s="98">
        <v>0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ht="18" customHeight="1" spans="1:19">
      <c r="A44" s="99"/>
      <c r="B44" s="96" t="s">
        <v>237</v>
      </c>
      <c r="C44" s="100" t="s">
        <v>238</v>
      </c>
      <c r="D44" s="98">
        <v>0</v>
      </c>
      <c r="E44" s="98">
        <v>0</v>
      </c>
      <c r="F44" s="98">
        <v>0</v>
      </c>
      <c r="G44" s="98">
        <v>0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ht="18" customHeight="1" spans="1:19">
      <c r="A45" s="99"/>
      <c r="B45" s="96" t="s">
        <v>239</v>
      </c>
      <c r="C45" s="100" t="s">
        <v>240</v>
      </c>
      <c r="D45" s="98">
        <v>0</v>
      </c>
      <c r="E45" s="98">
        <v>0</v>
      </c>
      <c r="F45" s="98">
        <v>0</v>
      </c>
      <c r="G45" s="98">
        <v>0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ht="18" customHeight="1" spans="1:19">
      <c r="A46" s="99"/>
      <c r="B46" s="96" t="s">
        <v>241</v>
      </c>
      <c r="C46" s="100" t="s">
        <v>242</v>
      </c>
      <c r="D46" s="98">
        <v>15.336648</v>
      </c>
      <c r="E46" s="98">
        <v>15.336648</v>
      </c>
      <c r="F46" s="98">
        <v>15.336648</v>
      </c>
      <c r="G46" s="98">
        <v>15.336648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ht="18" customHeight="1" spans="1:19">
      <c r="A47" s="99"/>
      <c r="B47" s="96" t="s">
        <v>243</v>
      </c>
      <c r="C47" s="100" t="s">
        <v>244</v>
      </c>
      <c r="D47" s="98">
        <v>0.168</v>
      </c>
      <c r="E47" s="98">
        <v>0.168</v>
      </c>
      <c r="F47" s="98">
        <v>0.168</v>
      </c>
      <c r="G47" s="98">
        <v>0.168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ht="18" customHeight="1" spans="1:19">
      <c r="A48" s="99"/>
      <c r="B48" s="96" t="s">
        <v>245</v>
      </c>
      <c r="C48" s="100" t="s">
        <v>246</v>
      </c>
      <c r="D48" s="98">
        <v>7.5</v>
      </c>
      <c r="E48" s="98">
        <v>7.5</v>
      </c>
      <c r="F48" s="98">
        <v>7.5</v>
      </c>
      <c r="G48" s="98">
        <v>7.5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ht="18" customHeight="1" spans="1:19">
      <c r="A49" s="99"/>
      <c r="B49" s="96" t="s">
        <v>247</v>
      </c>
      <c r="C49" s="100" t="s">
        <v>248</v>
      </c>
      <c r="D49" s="98">
        <v>0</v>
      </c>
      <c r="E49" s="98">
        <v>0</v>
      </c>
      <c r="F49" s="98">
        <v>0</v>
      </c>
      <c r="G49" s="98">
        <v>0</v>
      </c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ht="18" customHeight="1" spans="1:19">
      <c r="A50" s="99"/>
      <c r="B50" s="96" t="s">
        <v>249</v>
      </c>
      <c r="C50" s="100" t="s">
        <v>250</v>
      </c>
      <c r="D50" s="98">
        <v>0</v>
      </c>
      <c r="E50" s="98">
        <v>0</v>
      </c>
      <c r="F50" s="98">
        <v>0</v>
      </c>
      <c r="G50" s="98">
        <v>0</v>
      </c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ht="18" customHeight="1" spans="1:19">
      <c r="A51" s="99"/>
      <c r="B51" s="96" t="s">
        <v>208</v>
      </c>
      <c r="C51" s="100" t="s">
        <v>251</v>
      </c>
      <c r="D51" s="98">
        <v>3.12</v>
      </c>
      <c r="E51" s="98">
        <v>3.12</v>
      </c>
      <c r="F51" s="98">
        <v>3.12</v>
      </c>
      <c r="G51" s="98">
        <v>3.12</v>
      </c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</row>
    <row r="52" ht="18" customHeight="1" spans="1:19">
      <c r="A52" s="95">
        <v>303</v>
      </c>
      <c r="B52" s="96"/>
      <c r="C52" s="97" t="s">
        <v>101</v>
      </c>
      <c r="D52" s="98">
        <v>0.4992</v>
      </c>
      <c r="E52" s="98">
        <v>0.4992</v>
      </c>
      <c r="F52" s="98">
        <v>0.4992</v>
      </c>
      <c r="G52" s="98">
        <v>0.4992</v>
      </c>
      <c r="H52" s="98">
        <f t="shared" ref="H52:S52" si="3">SUM(I52:O52)</f>
        <v>0</v>
      </c>
      <c r="I52" s="98">
        <f t="shared" si="3"/>
        <v>0</v>
      </c>
      <c r="J52" s="98">
        <f t="shared" si="3"/>
        <v>0</v>
      </c>
      <c r="K52" s="98">
        <f t="shared" si="3"/>
        <v>0</v>
      </c>
      <c r="L52" s="98">
        <f t="shared" si="3"/>
        <v>0</v>
      </c>
      <c r="M52" s="98">
        <f t="shared" si="3"/>
        <v>0</v>
      </c>
      <c r="N52" s="98">
        <f t="shared" si="3"/>
        <v>0</v>
      </c>
      <c r="O52" s="98">
        <f t="shared" si="3"/>
        <v>0</v>
      </c>
      <c r="P52" s="98">
        <f t="shared" si="3"/>
        <v>0</v>
      </c>
      <c r="Q52" s="98">
        <f t="shared" si="3"/>
        <v>0</v>
      </c>
      <c r="R52" s="98">
        <f t="shared" si="3"/>
        <v>0</v>
      </c>
      <c r="S52" s="98">
        <f t="shared" si="3"/>
        <v>0</v>
      </c>
    </row>
    <row r="53" ht="18" customHeight="1" spans="1:19">
      <c r="A53" s="99"/>
      <c r="B53" s="96" t="s">
        <v>184</v>
      </c>
      <c r="C53" s="100" t="s">
        <v>252</v>
      </c>
      <c r="D53" s="98">
        <v>0</v>
      </c>
      <c r="E53" s="98">
        <v>0</v>
      </c>
      <c r="F53" s="98">
        <v>0</v>
      </c>
      <c r="G53" s="98">
        <v>0</v>
      </c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</row>
    <row r="54" ht="18" customHeight="1" spans="1:19">
      <c r="A54" s="99"/>
      <c r="B54" s="96" t="s">
        <v>186</v>
      </c>
      <c r="C54" s="100" t="s">
        <v>253</v>
      </c>
      <c r="D54" s="98">
        <v>0</v>
      </c>
      <c r="E54" s="98">
        <v>0</v>
      </c>
      <c r="F54" s="98">
        <v>0</v>
      </c>
      <c r="G54" s="98">
        <v>0</v>
      </c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</row>
    <row r="55" ht="18" customHeight="1" spans="1:19">
      <c r="A55" s="99"/>
      <c r="B55" s="96" t="s">
        <v>188</v>
      </c>
      <c r="C55" s="100" t="s">
        <v>254</v>
      </c>
      <c r="D55" s="98">
        <v>0</v>
      </c>
      <c r="E55" s="98">
        <v>0</v>
      </c>
      <c r="F55" s="98">
        <v>0</v>
      </c>
      <c r="G55" s="98">
        <v>0</v>
      </c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ht="18" customHeight="1" spans="1:19">
      <c r="A56" s="99"/>
      <c r="B56" s="96" t="s">
        <v>213</v>
      </c>
      <c r="C56" s="100" t="s">
        <v>255</v>
      </c>
      <c r="D56" s="98">
        <v>0</v>
      </c>
      <c r="E56" s="98">
        <v>0</v>
      </c>
      <c r="F56" s="98">
        <v>0</v>
      </c>
      <c r="G56" s="98">
        <v>0</v>
      </c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</row>
    <row r="57" ht="18" customHeight="1" spans="1:19">
      <c r="A57" s="99"/>
      <c r="B57" s="96" t="s">
        <v>215</v>
      </c>
      <c r="C57" s="100" t="s">
        <v>256</v>
      </c>
      <c r="D57" s="98">
        <v>0.4992</v>
      </c>
      <c r="E57" s="98">
        <v>0.4992</v>
      </c>
      <c r="F57" s="98">
        <v>0.4992</v>
      </c>
      <c r="G57" s="98">
        <v>0.4992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</row>
    <row r="58" ht="18" customHeight="1" spans="1:19">
      <c r="A58" s="99"/>
      <c r="B58" s="96" t="s">
        <v>190</v>
      </c>
      <c r="C58" s="100" t="s">
        <v>257</v>
      </c>
      <c r="D58" s="98">
        <v>0</v>
      </c>
      <c r="E58" s="98">
        <v>0</v>
      </c>
      <c r="F58" s="98">
        <v>0</v>
      </c>
      <c r="G58" s="98">
        <v>0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</row>
    <row r="59" ht="18" customHeight="1" spans="1:19">
      <c r="A59" s="99"/>
      <c r="B59" s="96" t="s">
        <v>192</v>
      </c>
      <c r="C59" s="100" t="s">
        <v>258</v>
      </c>
      <c r="D59" s="98">
        <v>0</v>
      </c>
      <c r="E59" s="98">
        <v>0</v>
      </c>
      <c r="F59" s="98">
        <v>0</v>
      </c>
      <c r="G59" s="98">
        <v>0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</row>
    <row r="60" ht="18" customHeight="1" spans="1:19">
      <c r="A60" s="99"/>
      <c r="B60" s="96" t="s">
        <v>194</v>
      </c>
      <c r="C60" s="100" t="s">
        <v>259</v>
      </c>
      <c r="D60" s="98">
        <v>0</v>
      </c>
      <c r="E60" s="98">
        <v>0</v>
      </c>
      <c r="F60" s="98">
        <v>0</v>
      </c>
      <c r="G60" s="98">
        <v>0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ht="18" customHeight="1" spans="1:19">
      <c r="A61" s="99"/>
      <c r="B61" s="96" t="s">
        <v>196</v>
      </c>
      <c r="C61" s="100" t="s">
        <v>260</v>
      </c>
      <c r="D61" s="98">
        <v>0</v>
      </c>
      <c r="E61" s="98">
        <v>0</v>
      </c>
      <c r="F61" s="98">
        <v>0</v>
      </c>
      <c r="G61" s="98">
        <v>0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</row>
    <row r="62" ht="18" customHeight="1" spans="1:19">
      <c r="A62" s="99"/>
      <c r="B62" s="96" t="s">
        <v>198</v>
      </c>
      <c r="C62" s="100" t="s">
        <v>261</v>
      </c>
      <c r="D62" s="98">
        <v>0</v>
      </c>
      <c r="E62" s="98">
        <v>0</v>
      </c>
      <c r="F62" s="98">
        <v>0</v>
      </c>
      <c r="G62" s="98">
        <v>0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ht="18" customHeight="1" spans="1:19">
      <c r="A63" s="99"/>
      <c r="B63" s="96" t="s">
        <v>208</v>
      </c>
      <c r="C63" s="100" t="s">
        <v>262</v>
      </c>
      <c r="D63" s="98">
        <v>0</v>
      </c>
      <c r="E63" s="98">
        <v>0</v>
      </c>
      <c r="F63" s="98">
        <v>0</v>
      </c>
      <c r="G63" s="98">
        <v>0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263</v>
      </c>
      <c r="B1" s="3"/>
      <c r="C1" s="3"/>
      <c r="D1" s="3"/>
      <c r="E1" s="3"/>
      <c r="F1" s="3"/>
      <c r="G1" s="3"/>
    </row>
    <row r="2" spans="1:7">
      <c r="A2" s="4" t="s">
        <v>1</v>
      </c>
      <c r="B2" s="56"/>
      <c r="C2" s="56"/>
      <c r="D2" s="56"/>
      <c r="E2" s="1"/>
      <c r="F2" s="1"/>
      <c r="G2" s="32" t="s">
        <v>2</v>
      </c>
    </row>
    <row r="3" spans="1:7">
      <c r="A3" s="59" t="s">
        <v>264</v>
      </c>
      <c r="B3" s="59"/>
      <c r="C3" s="59"/>
      <c r="D3" s="59"/>
      <c r="E3" s="57" t="s">
        <v>265</v>
      </c>
      <c r="F3" s="58"/>
      <c r="G3" s="60"/>
    </row>
    <row r="4" spans="1:7">
      <c r="A4" s="61" t="s">
        <v>104</v>
      </c>
      <c r="B4" s="61" t="s">
        <v>105</v>
      </c>
      <c r="C4" s="61" t="s">
        <v>106</v>
      </c>
      <c r="D4" s="61" t="s">
        <v>266</v>
      </c>
      <c r="E4" s="8" t="s">
        <v>98</v>
      </c>
      <c r="F4" s="8" t="s">
        <v>92</v>
      </c>
      <c r="G4" s="8" t="s">
        <v>93</v>
      </c>
    </row>
    <row r="5" spans="1:7">
      <c r="A5" s="61" t="s">
        <v>114</v>
      </c>
      <c r="B5" s="61" t="s">
        <v>115</v>
      </c>
      <c r="C5" s="61" t="s">
        <v>116</v>
      </c>
      <c r="D5" s="61" t="s">
        <v>117</v>
      </c>
      <c r="E5" s="61" t="s">
        <v>118</v>
      </c>
      <c r="F5" s="61" t="s">
        <v>119</v>
      </c>
      <c r="G5" s="61" t="s">
        <v>120</v>
      </c>
    </row>
    <row r="6" spans="1:7">
      <c r="A6" s="69"/>
      <c r="B6" s="69"/>
      <c r="C6" s="69"/>
      <c r="D6" s="72" t="s">
        <v>267</v>
      </c>
      <c r="E6" s="65"/>
      <c r="F6" s="65"/>
      <c r="G6" s="65"/>
    </row>
    <row r="7" spans="1:7">
      <c r="A7" s="69"/>
      <c r="B7" s="69"/>
      <c r="C7" s="69"/>
      <c r="D7" s="69"/>
      <c r="E7" s="65"/>
      <c r="F7" s="65"/>
      <c r="G7" s="65"/>
    </row>
    <row r="8" ht="12" customHeight="1" spans="1:7">
      <c r="A8" s="69"/>
      <c r="B8" s="69"/>
      <c r="C8" s="69"/>
      <c r="D8" s="69"/>
      <c r="E8" s="65"/>
      <c r="F8" s="65"/>
      <c r="G8" s="65"/>
    </row>
    <row r="9" spans="1:7">
      <c r="A9" s="69"/>
      <c r="B9" s="69"/>
      <c r="C9" s="69"/>
      <c r="D9" s="69"/>
      <c r="E9" s="65"/>
      <c r="F9" s="65"/>
      <c r="G9" s="65"/>
    </row>
    <row r="10" spans="1:7">
      <c r="A10" s="69"/>
      <c r="B10" s="69"/>
      <c r="C10" s="69"/>
      <c r="D10" s="69"/>
      <c r="E10" s="65"/>
      <c r="F10" s="65"/>
      <c r="G10" s="65"/>
    </row>
    <row r="11" spans="1:7">
      <c r="A11" s="69"/>
      <c r="B11" s="69"/>
      <c r="C11" s="69"/>
      <c r="D11" s="69"/>
      <c r="E11" s="65"/>
      <c r="F11" s="65"/>
      <c r="G11" s="65"/>
    </row>
    <row r="12" spans="1:7">
      <c r="A12" s="69"/>
      <c r="B12" s="69"/>
      <c r="C12" s="69"/>
      <c r="D12" s="69"/>
      <c r="E12" s="65"/>
      <c r="F12" s="65"/>
      <c r="G12" s="65"/>
    </row>
    <row r="13" spans="1:7">
      <c r="A13" s="69"/>
      <c r="B13" s="69"/>
      <c r="C13" s="69"/>
      <c r="D13" s="69"/>
      <c r="E13" s="65"/>
      <c r="F13" s="65"/>
      <c r="G13" s="65"/>
    </row>
    <row r="14" spans="1:7">
      <c r="A14" s="69"/>
      <c r="B14" s="69"/>
      <c r="C14" s="69"/>
      <c r="D14" s="69"/>
      <c r="E14" s="65"/>
      <c r="F14" s="65"/>
      <c r="G14" s="65"/>
    </row>
    <row r="15" spans="1:7">
      <c r="A15" s="69"/>
      <c r="B15" s="69"/>
      <c r="C15" s="69"/>
      <c r="D15" s="69"/>
      <c r="E15" s="65"/>
      <c r="F15" s="65"/>
      <c r="G15" s="65"/>
    </row>
    <row r="16" spans="1:7">
      <c r="A16" s="69"/>
      <c r="B16" s="69"/>
      <c r="C16" s="69"/>
      <c r="D16" s="69"/>
      <c r="E16" s="65"/>
      <c r="F16" s="65"/>
      <c r="G16" s="65"/>
    </row>
    <row r="17" spans="1:7">
      <c r="A17" s="69"/>
      <c r="B17" s="69"/>
      <c r="C17" s="69"/>
      <c r="D17" s="69"/>
      <c r="E17" s="65"/>
      <c r="F17" s="65"/>
      <c r="G17" s="65"/>
    </row>
    <row r="18" spans="1:7">
      <c r="A18" s="69"/>
      <c r="B18" s="69"/>
      <c r="C18" s="69"/>
      <c r="D18" s="69"/>
      <c r="E18" s="65"/>
      <c r="F18" s="65"/>
      <c r="G18" s="65"/>
    </row>
    <row r="19" spans="1:7">
      <c r="A19" s="69"/>
      <c r="B19" s="69"/>
      <c r="C19" s="69"/>
      <c r="D19" s="69"/>
      <c r="E19" s="65"/>
      <c r="F19" s="65"/>
      <c r="G19" s="65"/>
    </row>
    <row r="20" spans="1:7">
      <c r="A20" s="69"/>
      <c r="B20" s="69"/>
      <c r="C20" s="69"/>
      <c r="D20" s="69"/>
      <c r="E20" s="65"/>
      <c r="F20" s="65"/>
      <c r="G20" s="65"/>
    </row>
    <row r="21" spans="1:7">
      <c r="A21" s="69"/>
      <c r="B21" s="69"/>
      <c r="C21" s="69"/>
      <c r="D21" s="69"/>
      <c r="E21" s="65"/>
      <c r="F21" s="65"/>
      <c r="G21" s="65"/>
    </row>
    <row r="22" spans="1:7">
      <c r="A22" s="69"/>
      <c r="B22" s="69"/>
      <c r="C22" s="69"/>
      <c r="D22" s="69"/>
      <c r="E22" s="65"/>
      <c r="F22" s="65"/>
      <c r="G22" s="65"/>
    </row>
    <row r="23" spans="1:7">
      <c r="A23" s="69"/>
      <c r="B23" s="69"/>
      <c r="C23" s="69"/>
      <c r="D23" s="69"/>
      <c r="E23" s="65"/>
      <c r="F23" s="65"/>
      <c r="G23" s="65"/>
    </row>
    <row r="24" spans="1:7">
      <c r="A24" s="69"/>
      <c r="B24" s="69"/>
      <c r="C24" s="69"/>
      <c r="D24" s="69"/>
      <c r="E24" s="65"/>
      <c r="F24" s="65"/>
      <c r="G24" s="65"/>
    </row>
    <row r="25" spans="1:7">
      <c r="A25" s="69"/>
      <c r="B25" s="69"/>
      <c r="C25" s="69"/>
      <c r="D25" s="69"/>
      <c r="E25" s="65"/>
      <c r="F25" s="65"/>
      <c r="G25" s="65"/>
    </row>
    <row r="26" spans="1:7">
      <c r="A26" s="69"/>
      <c r="B26" s="69"/>
      <c r="C26" s="69"/>
      <c r="D26" s="69"/>
      <c r="E26" s="65"/>
      <c r="F26" s="65"/>
      <c r="G26" s="65"/>
    </row>
    <row r="27" spans="1:7">
      <c r="A27" s="69"/>
      <c r="B27" s="69"/>
      <c r="C27" s="69"/>
      <c r="D27" s="69"/>
      <c r="E27" s="65"/>
      <c r="F27" s="65"/>
      <c r="G27" s="65"/>
    </row>
    <row r="28" spans="1:7">
      <c r="A28" s="69"/>
      <c r="B28" s="69"/>
      <c r="C28" s="69"/>
      <c r="D28" s="69"/>
      <c r="E28" s="65"/>
      <c r="F28" s="65"/>
      <c r="G28" s="65"/>
    </row>
    <row r="29" spans="1:7">
      <c r="A29" s="69"/>
      <c r="B29" s="69"/>
      <c r="C29" s="69"/>
      <c r="D29" s="69"/>
      <c r="E29" s="65"/>
      <c r="F29" s="65"/>
      <c r="G29" s="65"/>
    </row>
    <row r="30" spans="1:7">
      <c r="A30" s="69"/>
      <c r="B30" s="69"/>
      <c r="C30" s="69"/>
      <c r="D30" s="69"/>
      <c r="E30" s="65"/>
      <c r="F30" s="65"/>
      <c r="G30" s="65"/>
    </row>
    <row r="31" spans="1:7">
      <c r="A31" s="69"/>
      <c r="B31" s="69"/>
      <c r="C31" s="69"/>
      <c r="D31" s="69"/>
      <c r="E31" s="65"/>
      <c r="F31" s="65"/>
      <c r="G31" s="65"/>
    </row>
    <row r="32" spans="1:7">
      <c r="A32" s="69"/>
      <c r="B32" s="69"/>
      <c r="C32" s="69"/>
      <c r="D32" s="69"/>
      <c r="E32" s="65"/>
      <c r="F32" s="65"/>
      <c r="G32" s="65"/>
    </row>
    <row r="33" spans="1:7">
      <c r="A33" s="69"/>
      <c r="B33" s="69"/>
      <c r="C33" s="69"/>
      <c r="D33" s="69"/>
      <c r="E33" s="65"/>
      <c r="F33" s="65"/>
      <c r="G33" s="65"/>
    </row>
    <row r="34" spans="1:7">
      <c r="A34" s="69"/>
      <c r="B34" s="69"/>
      <c r="C34" s="69"/>
      <c r="D34" s="69"/>
      <c r="E34" s="65"/>
      <c r="F34" s="65"/>
      <c r="G34" s="65"/>
    </row>
    <row r="35" spans="1:7">
      <c r="A35" s="69"/>
      <c r="B35" s="69"/>
      <c r="C35" s="69"/>
      <c r="D35" s="69"/>
      <c r="E35" s="65"/>
      <c r="F35" s="65"/>
      <c r="G35" s="65"/>
    </row>
    <row r="36" spans="1:7">
      <c r="A36" s="69"/>
      <c r="B36" s="69"/>
      <c r="C36" s="69"/>
      <c r="D36" s="69"/>
      <c r="E36" s="65"/>
      <c r="F36" s="65"/>
      <c r="G36" s="65"/>
    </row>
    <row r="37" spans="1:7">
      <c r="A37" s="69"/>
      <c r="B37" s="69"/>
      <c r="C37" s="69"/>
      <c r="D37" s="69"/>
      <c r="E37" s="65"/>
      <c r="F37" s="65"/>
      <c r="G37" s="65"/>
    </row>
    <row r="38" spans="1:7">
      <c r="A38" s="69"/>
      <c r="B38" s="69"/>
      <c r="C38" s="69"/>
      <c r="D38" s="69"/>
      <c r="E38" s="65"/>
      <c r="F38" s="65"/>
      <c r="G38" s="65"/>
    </row>
    <row r="39" spans="1:7">
      <c r="A39" s="69"/>
      <c r="B39" s="69"/>
      <c r="C39" s="69"/>
      <c r="D39" s="69"/>
      <c r="E39" s="65"/>
      <c r="F39" s="65"/>
      <c r="G39" s="65"/>
    </row>
    <row r="40" spans="1:7">
      <c r="A40" s="69"/>
      <c r="B40" s="69"/>
      <c r="C40" s="69"/>
      <c r="D40" s="69"/>
      <c r="E40" s="65"/>
      <c r="F40" s="65"/>
      <c r="G40" s="65"/>
    </row>
    <row r="41" spans="1:7">
      <c r="A41" s="69"/>
      <c r="B41" s="69"/>
      <c r="C41" s="69"/>
      <c r="D41" s="69"/>
      <c r="E41" s="65"/>
      <c r="F41" s="65"/>
      <c r="G41" s="65"/>
    </row>
    <row r="42" spans="1:7">
      <c r="A42" s="69"/>
      <c r="B42" s="69"/>
      <c r="C42" s="69"/>
      <c r="D42" s="69"/>
      <c r="E42" s="65"/>
      <c r="F42" s="65"/>
      <c r="G42" s="65"/>
    </row>
    <row r="43" spans="1:7">
      <c r="A43" s="69"/>
      <c r="B43" s="69"/>
      <c r="C43" s="69"/>
      <c r="D43" s="69"/>
      <c r="E43" s="65"/>
      <c r="F43" s="65"/>
      <c r="G43" s="65"/>
    </row>
    <row r="44" spans="1:7">
      <c r="A44" s="69"/>
      <c r="B44" s="69"/>
      <c r="C44" s="69"/>
      <c r="D44" s="69"/>
      <c r="E44" s="65"/>
      <c r="F44" s="65"/>
      <c r="G44" s="65"/>
    </row>
    <row r="45" spans="1:7">
      <c r="A45" s="69"/>
      <c r="B45" s="69"/>
      <c r="C45" s="69"/>
      <c r="D45" s="69"/>
      <c r="E45" s="65"/>
      <c r="F45" s="65"/>
      <c r="G4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F2" workbookViewId="0">
      <selection activeCell="L80" sqref="L8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3" width="21.5" customWidth="1"/>
    <col min="14" max="14" width="19.125"/>
    <col min="15" max="15" width="15.375"/>
    <col min="16" max="16" width="16"/>
  </cols>
  <sheetData>
    <row r="1" ht="20.1" customHeight="1" spans="1:5">
      <c r="A1" s="55"/>
      <c r="B1" s="55"/>
      <c r="C1" s="55"/>
      <c r="D1" s="55"/>
      <c r="E1" s="55"/>
    </row>
    <row r="2" ht="39.95" customHeight="1" spans="1:18">
      <c r="A2" s="3" t="s">
        <v>268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6"/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32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269</v>
      </c>
      <c r="B5" s="59"/>
      <c r="C5" s="59"/>
      <c r="D5" s="57" t="s">
        <v>169</v>
      </c>
      <c r="E5" s="58"/>
      <c r="F5" s="60"/>
      <c r="G5" s="57" t="s">
        <v>270</v>
      </c>
      <c r="H5" s="58"/>
      <c r="I5" s="60"/>
      <c r="J5" s="59" t="s">
        <v>271</v>
      </c>
      <c r="K5" s="59"/>
      <c r="L5" s="59"/>
      <c r="M5" s="57" t="s">
        <v>169</v>
      </c>
      <c r="N5" s="58"/>
      <c r="O5" s="60"/>
      <c r="P5" s="57" t="s">
        <v>270</v>
      </c>
      <c r="Q5" s="58"/>
      <c r="R5" s="60"/>
    </row>
    <row r="6" spans="1:18">
      <c r="A6" s="61" t="s">
        <v>104</v>
      </c>
      <c r="B6" s="61" t="s">
        <v>105</v>
      </c>
      <c r="C6" s="61" t="s">
        <v>266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1" t="s">
        <v>104</v>
      </c>
      <c r="K6" s="61" t="s">
        <v>105</v>
      </c>
      <c r="L6" s="61" t="s">
        <v>266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1" t="s">
        <v>114</v>
      </c>
      <c r="B7" s="61" t="s">
        <v>115</v>
      </c>
      <c r="C7" s="61" t="s">
        <v>116</v>
      </c>
      <c r="D7" s="61" t="s">
        <v>117</v>
      </c>
      <c r="E7" s="61" t="s">
        <v>118</v>
      </c>
      <c r="F7" s="61" t="s">
        <v>119</v>
      </c>
      <c r="G7" s="61" t="s">
        <v>120</v>
      </c>
      <c r="H7" s="61" t="s">
        <v>121</v>
      </c>
      <c r="I7" s="61" t="s">
        <v>122</v>
      </c>
      <c r="J7" s="61" t="s">
        <v>123</v>
      </c>
      <c r="K7" s="61" t="s">
        <v>124</v>
      </c>
      <c r="L7" s="61" t="s">
        <v>125</v>
      </c>
      <c r="M7" s="61" t="s">
        <v>126</v>
      </c>
      <c r="N7" s="61" t="s">
        <v>127</v>
      </c>
      <c r="O7" s="61" t="s">
        <v>128</v>
      </c>
      <c r="P7" s="61" t="s">
        <v>129</v>
      </c>
      <c r="Q7" s="61" t="s">
        <v>130</v>
      </c>
      <c r="R7" s="61" t="s">
        <v>131</v>
      </c>
    </row>
    <row r="8" spans="1:18">
      <c r="A8" s="62" t="s">
        <v>272</v>
      </c>
      <c r="B8" s="63" t="s">
        <v>273</v>
      </c>
      <c r="C8" s="64" t="s">
        <v>274</v>
      </c>
      <c r="D8" s="65"/>
      <c r="E8" s="65"/>
      <c r="F8" s="65"/>
      <c r="G8" s="65"/>
      <c r="H8" s="65"/>
      <c r="I8" s="65"/>
      <c r="J8" s="62" t="s">
        <v>275</v>
      </c>
      <c r="K8" s="62" t="s">
        <v>273</v>
      </c>
      <c r="L8" s="64" t="s">
        <v>99</v>
      </c>
      <c r="M8" s="67">
        <v>1291.567581</v>
      </c>
      <c r="N8" s="67">
        <v>1291.567581</v>
      </c>
      <c r="O8" s="67">
        <v>0</v>
      </c>
      <c r="P8" s="68">
        <v>0</v>
      </c>
      <c r="Q8" s="68">
        <v>0</v>
      </c>
      <c r="R8" s="68">
        <v>0</v>
      </c>
    </row>
    <row r="9" spans="1:18">
      <c r="A9" s="63"/>
      <c r="B9" s="63" t="s">
        <v>184</v>
      </c>
      <c r="C9" s="66" t="s">
        <v>276</v>
      </c>
      <c r="D9" s="65"/>
      <c r="E9" s="65"/>
      <c r="F9" s="65"/>
      <c r="G9" s="65"/>
      <c r="H9" s="65"/>
      <c r="I9" s="65"/>
      <c r="J9" s="63"/>
      <c r="K9" s="63" t="s">
        <v>184</v>
      </c>
      <c r="L9" s="66" t="s">
        <v>277</v>
      </c>
      <c r="M9" s="68">
        <v>206.4156</v>
      </c>
      <c r="N9" s="68">
        <v>206.4156</v>
      </c>
      <c r="O9" s="68">
        <v>0</v>
      </c>
      <c r="P9" s="68">
        <v>0</v>
      </c>
      <c r="Q9" s="68">
        <v>0</v>
      </c>
      <c r="R9" s="68">
        <v>0</v>
      </c>
    </row>
    <row r="10" spans="1:18">
      <c r="A10" s="63"/>
      <c r="B10" s="63" t="s">
        <v>186</v>
      </c>
      <c r="C10" s="66" t="s">
        <v>278</v>
      </c>
      <c r="D10" s="65"/>
      <c r="E10" s="65"/>
      <c r="F10" s="65"/>
      <c r="G10" s="65"/>
      <c r="H10" s="65"/>
      <c r="I10" s="65"/>
      <c r="J10" s="63"/>
      <c r="K10" s="63" t="s">
        <v>186</v>
      </c>
      <c r="L10" s="66" t="s">
        <v>279</v>
      </c>
      <c r="M10" s="68">
        <v>545.3592</v>
      </c>
      <c r="N10" s="68">
        <v>545.3592</v>
      </c>
      <c r="O10" s="68">
        <v>0</v>
      </c>
      <c r="P10" s="68">
        <v>0</v>
      </c>
      <c r="Q10" s="68">
        <v>0</v>
      </c>
      <c r="R10" s="68">
        <v>0</v>
      </c>
    </row>
    <row r="11" spans="1:18">
      <c r="A11" s="63"/>
      <c r="B11" s="63" t="s">
        <v>188</v>
      </c>
      <c r="C11" s="66" t="s">
        <v>161</v>
      </c>
      <c r="D11" s="65"/>
      <c r="E11" s="65"/>
      <c r="F11" s="65"/>
      <c r="G11" s="65"/>
      <c r="H11" s="65"/>
      <c r="I11" s="65"/>
      <c r="J11" s="63"/>
      <c r="K11" s="63" t="s">
        <v>188</v>
      </c>
      <c r="L11" s="66" t="s">
        <v>280</v>
      </c>
      <c r="M11" s="68">
        <v>17.2013</v>
      </c>
      <c r="N11" s="68">
        <v>17.2013</v>
      </c>
      <c r="O11" s="68">
        <v>0</v>
      </c>
      <c r="P11" s="68">
        <v>0</v>
      </c>
      <c r="Q11" s="68">
        <v>0</v>
      </c>
      <c r="R11" s="68">
        <v>0</v>
      </c>
    </row>
    <row r="12" spans="1:18">
      <c r="A12" s="63"/>
      <c r="B12" s="63" t="s">
        <v>208</v>
      </c>
      <c r="C12" s="66" t="s">
        <v>281</v>
      </c>
      <c r="D12" s="65"/>
      <c r="E12" s="65"/>
      <c r="F12" s="65"/>
      <c r="G12" s="65"/>
      <c r="H12" s="65"/>
      <c r="I12" s="65"/>
      <c r="J12" s="63"/>
      <c r="K12" s="63" t="s">
        <v>190</v>
      </c>
      <c r="L12" s="66" t="s">
        <v>282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</row>
    <row r="13" spans="1:18">
      <c r="A13" s="62" t="s">
        <v>283</v>
      </c>
      <c r="B13" s="62" t="s">
        <v>273</v>
      </c>
      <c r="C13" s="64" t="s">
        <v>284</v>
      </c>
      <c r="D13" s="65"/>
      <c r="E13" s="65"/>
      <c r="F13" s="65"/>
      <c r="G13" s="65"/>
      <c r="H13" s="65"/>
      <c r="I13" s="65"/>
      <c r="J13" s="63"/>
      <c r="K13" s="63" t="s">
        <v>192</v>
      </c>
      <c r="L13" s="66" t="s">
        <v>285</v>
      </c>
      <c r="M13" s="68">
        <v>150.4416</v>
      </c>
      <c r="N13" s="68">
        <v>150.4416</v>
      </c>
      <c r="O13" s="68">
        <v>0</v>
      </c>
      <c r="P13" s="68">
        <v>0</v>
      </c>
      <c r="Q13" s="68">
        <v>0</v>
      </c>
      <c r="R13" s="68">
        <v>0</v>
      </c>
    </row>
    <row r="14" spans="1:18">
      <c r="A14" s="63"/>
      <c r="B14" s="63" t="s">
        <v>184</v>
      </c>
      <c r="C14" s="66" t="s">
        <v>286</v>
      </c>
      <c r="D14" s="65"/>
      <c r="E14" s="65"/>
      <c r="F14" s="65"/>
      <c r="G14" s="65"/>
      <c r="H14" s="65"/>
      <c r="I14" s="65"/>
      <c r="J14" s="63"/>
      <c r="K14" s="63" t="s">
        <v>194</v>
      </c>
      <c r="L14" s="66" t="s">
        <v>287</v>
      </c>
      <c r="M14" s="68">
        <v>136.09008</v>
      </c>
      <c r="N14" s="68">
        <v>136.09008</v>
      </c>
      <c r="O14" s="68">
        <v>0</v>
      </c>
      <c r="P14" s="68">
        <v>0</v>
      </c>
      <c r="Q14" s="68">
        <v>0</v>
      </c>
      <c r="R14" s="68">
        <v>0</v>
      </c>
    </row>
    <row r="15" spans="1:18">
      <c r="A15" s="63"/>
      <c r="B15" s="63" t="s">
        <v>186</v>
      </c>
      <c r="C15" s="66" t="s">
        <v>288</v>
      </c>
      <c r="D15" s="65"/>
      <c r="E15" s="65"/>
      <c r="F15" s="65"/>
      <c r="G15" s="65"/>
      <c r="H15" s="65"/>
      <c r="I15" s="65"/>
      <c r="J15" s="63"/>
      <c r="K15" s="63" t="s">
        <v>196</v>
      </c>
      <c r="L15" s="66" t="s">
        <v>289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</row>
    <row r="16" spans="1:18">
      <c r="A16" s="63"/>
      <c r="B16" s="63" t="s">
        <v>188</v>
      </c>
      <c r="C16" s="66" t="s">
        <v>290</v>
      </c>
      <c r="D16" s="65"/>
      <c r="E16" s="65"/>
      <c r="F16" s="65"/>
      <c r="G16" s="65"/>
      <c r="H16" s="65"/>
      <c r="I16" s="65"/>
      <c r="J16" s="63"/>
      <c r="K16" s="63" t="s">
        <v>198</v>
      </c>
      <c r="L16" s="66" t="s">
        <v>291</v>
      </c>
      <c r="M16" s="68">
        <v>57.256206</v>
      </c>
      <c r="N16" s="68">
        <v>57.256206</v>
      </c>
      <c r="O16" s="68">
        <v>0</v>
      </c>
      <c r="P16" s="68">
        <v>0</v>
      </c>
      <c r="Q16" s="68">
        <v>0</v>
      </c>
      <c r="R16" s="68">
        <v>0</v>
      </c>
    </row>
    <row r="17" spans="1:18">
      <c r="A17" s="63"/>
      <c r="B17" s="63" t="s">
        <v>213</v>
      </c>
      <c r="C17" s="66" t="s">
        <v>292</v>
      </c>
      <c r="D17" s="65"/>
      <c r="E17" s="65"/>
      <c r="F17" s="65"/>
      <c r="G17" s="65"/>
      <c r="H17" s="65"/>
      <c r="I17" s="65"/>
      <c r="J17" s="63"/>
      <c r="K17" s="63" t="s">
        <v>200</v>
      </c>
      <c r="L17" s="66" t="s">
        <v>293</v>
      </c>
      <c r="M17" s="68">
        <v>67.423128</v>
      </c>
      <c r="N17" s="68">
        <v>67.423128</v>
      </c>
      <c r="O17" s="68">
        <v>0</v>
      </c>
      <c r="P17" s="68">
        <v>0</v>
      </c>
      <c r="Q17" s="68">
        <v>0</v>
      </c>
      <c r="R17" s="68">
        <v>0</v>
      </c>
    </row>
    <row r="18" spans="1:18">
      <c r="A18" s="63"/>
      <c r="B18" s="63" t="s">
        <v>215</v>
      </c>
      <c r="C18" s="66" t="s">
        <v>294</v>
      </c>
      <c r="D18" s="65"/>
      <c r="E18" s="65"/>
      <c r="F18" s="65"/>
      <c r="G18" s="65"/>
      <c r="H18" s="65"/>
      <c r="I18" s="65"/>
      <c r="J18" s="63"/>
      <c r="K18" s="63" t="s">
        <v>202</v>
      </c>
      <c r="L18" s="66" t="s">
        <v>295</v>
      </c>
      <c r="M18" s="68">
        <v>9.026971</v>
      </c>
      <c r="N18" s="68">
        <v>9.026971</v>
      </c>
      <c r="O18" s="68">
        <v>0</v>
      </c>
      <c r="P18" s="68">
        <v>0</v>
      </c>
      <c r="Q18" s="68">
        <v>0</v>
      </c>
      <c r="R18" s="68">
        <v>0</v>
      </c>
    </row>
    <row r="19" spans="1:18">
      <c r="A19" s="63"/>
      <c r="B19" s="63" t="s">
        <v>190</v>
      </c>
      <c r="C19" s="66" t="s">
        <v>296</v>
      </c>
      <c r="D19" s="65"/>
      <c r="E19" s="65"/>
      <c r="F19" s="65"/>
      <c r="G19" s="65"/>
      <c r="H19" s="65"/>
      <c r="I19" s="65"/>
      <c r="J19" s="63"/>
      <c r="K19" s="63" t="s">
        <v>204</v>
      </c>
      <c r="L19" s="66" t="s">
        <v>161</v>
      </c>
      <c r="M19" s="68">
        <v>98.153496</v>
      </c>
      <c r="N19" s="68">
        <v>98.153496</v>
      </c>
      <c r="O19" s="68">
        <v>0</v>
      </c>
      <c r="P19" s="68">
        <v>0</v>
      </c>
      <c r="Q19" s="68">
        <v>0</v>
      </c>
      <c r="R19" s="68">
        <v>0</v>
      </c>
    </row>
    <row r="20" ht="12" customHeight="1" spans="1:18">
      <c r="A20" s="63"/>
      <c r="B20" s="63" t="s">
        <v>192</v>
      </c>
      <c r="C20" s="66" t="s">
        <v>297</v>
      </c>
      <c r="D20" s="65"/>
      <c r="E20" s="65"/>
      <c r="F20" s="65"/>
      <c r="G20" s="65"/>
      <c r="H20" s="65"/>
      <c r="I20" s="65"/>
      <c r="J20" s="63"/>
      <c r="K20" s="63" t="s">
        <v>206</v>
      </c>
      <c r="L20" s="66" t="s">
        <v>298</v>
      </c>
      <c r="M20" s="68">
        <v>4.2</v>
      </c>
      <c r="N20" s="68">
        <v>4.2</v>
      </c>
      <c r="O20" s="68">
        <v>0</v>
      </c>
      <c r="P20" s="68">
        <v>0</v>
      </c>
      <c r="Q20" s="68">
        <v>0</v>
      </c>
      <c r="R20" s="68">
        <v>0</v>
      </c>
    </row>
    <row r="21" spans="1:18">
      <c r="A21" s="63"/>
      <c r="B21" s="63" t="s">
        <v>194</v>
      </c>
      <c r="C21" s="66" t="s">
        <v>299</v>
      </c>
      <c r="D21" s="65"/>
      <c r="E21" s="65"/>
      <c r="F21" s="65"/>
      <c r="G21" s="65"/>
      <c r="H21" s="65"/>
      <c r="I21" s="65"/>
      <c r="J21" s="63"/>
      <c r="K21" s="63" t="s">
        <v>208</v>
      </c>
      <c r="L21" s="66" t="s">
        <v>281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</row>
    <row r="22" spans="1:18">
      <c r="A22" s="63"/>
      <c r="B22" s="63" t="s">
        <v>196</v>
      </c>
      <c r="C22" s="66" t="s">
        <v>300</v>
      </c>
      <c r="D22" s="65"/>
      <c r="E22" s="65"/>
      <c r="F22" s="65"/>
      <c r="G22" s="65"/>
      <c r="H22" s="65"/>
      <c r="I22" s="65"/>
      <c r="J22" s="62" t="s">
        <v>301</v>
      </c>
      <c r="K22" s="62" t="s">
        <v>273</v>
      </c>
      <c r="L22" s="64" t="s">
        <v>100</v>
      </c>
      <c r="M22" s="67">
        <v>149.224648</v>
      </c>
      <c r="N22" s="67">
        <v>52.224648</v>
      </c>
      <c r="O22" s="67">
        <v>97</v>
      </c>
      <c r="P22" s="68">
        <v>0</v>
      </c>
      <c r="Q22" s="68">
        <v>0</v>
      </c>
      <c r="R22" s="68">
        <v>0</v>
      </c>
    </row>
    <row r="23" spans="1:18">
      <c r="A23" s="63"/>
      <c r="B23" s="63" t="s">
        <v>208</v>
      </c>
      <c r="C23" s="66" t="s">
        <v>302</v>
      </c>
      <c r="D23" s="65"/>
      <c r="E23" s="65"/>
      <c r="F23" s="65"/>
      <c r="G23" s="65"/>
      <c r="H23" s="65"/>
      <c r="I23" s="65"/>
      <c r="J23" s="63"/>
      <c r="K23" s="63" t="s">
        <v>184</v>
      </c>
      <c r="L23" s="66" t="s">
        <v>303</v>
      </c>
      <c r="M23" s="68">
        <v>20.832</v>
      </c>
      <c r="N23" s="68">
        <v>18</v>
      </c>
      <c r="O23" s="68">
        <v>2.832</v>
      </c>
      <c r="P23" s="68">
        <v>0</v>
      </c>
      <c r="Q23" s="68">
        <v>0</v>
      </c>
      <c r="R23" s="68">
        <v>0</v>
      </c>
    </row>
    <row r="24" spans="1:18">
      <c r="A24" s="62" t="s">
        <v>304</v>
      </c>
      <c r="B24" s="62" t="s">
        <v>273</v>
      </c>
      <c r="C24" s="64" t="s">
        <v>305</v>
      </c>
      <c r="D24" s="65"/>
      <c r="E24" s="65"/>
      <c r="F24" s="65"/>
      <c r="G24" s="65"/>
      <c r="H24" s="65"/>
      <c r="I24" s="65"/>
      <c r="J24" s="63"/>
      <c r="K24" s="63" t="s">
        <v>186</v>
      </c>
      <c r="L24" s="66" t="s">
        <v>306</v>
      </c>
      <c r="M24" s="68">
        <v>4.01</v>
      </c>
      <c r="N24" s="68">
        <v>0</v>
      </c>
      <c r="O24" s="68">
        <v>4.01</v>
      </c>
      <c r="P24" s="68">
        <v>0</v>
      </c>
      <c r="Q24" s="68">
        <v>0</v>
      </c>
      <c r="R24" s="68">
        <v>0</v>
      </c>
    </row>
    <row r="25" spans="1:18">
      <c r="A25" s="63"/>
      <c r="B25" s="63" t="s">
        <v>184</v>
      </c>
      <c r="C25" s="66" t="s">
        <v>307</v>
      </c>
      <c r="D25" s="65"/>
      <c r="E25" s="65"/>
      <c r="F25" s="65"/>
      <c r="G25" s="65"/>
      <c r="H25" s="65"/>
      <c r="I25" s="65"/>
      <c r="J25" s="63"/>
      <c r="K25" s="63" t="s">
        <v>188</v>
      </c>
      <c r="L25" s="66" t="s">
        <v>308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</row>
    <row r="26" spans="1:18">
      <c r="A26" s="63"/>
      <c r="B26" s="63" t="s">
        <v>186</v>
      </c>
      <c r="C26" s="66" t="s">
        <v>309</v>
      </c>
      <c r="D26" s="65"/>
      <c r="E26" s="65"/>
      <c r="F26" s="65"/>
      <c r="G26" s="65"/>
      <c r="H26" s="65"/>
      <c r="I26" s="65"/>
      <c r="J26" s="63"/>
      <c r="K26" s="63" t="s">
        <v>213</v>
      </c>
      <c r="L26" s="66" t="s">
        <v>310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</row>
    <row r="27" spans="1:18">
      <c r="A27" s="63"/>
      <c r="B27" s="63" t="s">
        <v>188</v>
      </c>
      <c r="C27" s="66" t="s">
        <v>311</v>
      </c>
      <c r="D27" s="65"/>
      <c r="E27" s="65"/>
      <c r="F27" s="65"/>
      <c r="G27" s="65"/>
      <c r="H27" s="65"/>
      <c r="I27" s="65"/>
      <c r="J27" s="63"/>
      <c r="K27" s="63" t="s">
        <v>215</v>
      </c>
      <c r="L27" s="66" t="s">
        <v>312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</row>
    <row r="28" spans="1:18">
      <c r="A28" s="63"/>
      <c r="B28" s="63" t="s">
        <v>215</v>
      </c>
      <c r="C28" s="66" t="s">
        <v>313</v>
      </c>
      <c r="D28" s="65"/>
      <c r="E28" s="65"/>
      <c r="F28" s="65"/>
      <c r="G28" s="65"/>
      <c r="H28" s="65"/>
      <c r="I28" s="65"/>
      <c r="J28" s="63"/>
      <c r="K28" s="63" t="s">
        <v>190</v>
      </c>
      <c r="L28" s="66" t="s">
        <v>314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</row>
    <row r="29" spans="1:18">
      <c r="A29" s="63"/>
      <c r="B29" s="63" t="s">
        <v>190</v>
      </c>
      <c r="C29" s="66" t="s">
        <v>315</v>
      </c>
      <c r="D29" s="65"/>
      <c r="E29" s="65"/>
      <c r="F29" s="65"/>
      <c r="G29" s="65"/>
      <c r="H29" s="65"/>
      <c r="I29" s="65"/>
      <c r="J29" s="63"/>
      <c r="K29" s="63" t="s">
        <v>192</v>
      </c>
      <c r="L29" s="66" t="s">
        <v>316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</row>
    <row r="30" spans="1:18">
      <c r="A30" s="63"/>
      <c r="B30" s="63" t="s">
        <v>192</v>
      </c>
      <c r="C30" s="66" t="s">
        <v>317</v>
      </c>
      <c r="D30" s="65"/>
      <c r="E30" s="65"/>
      <c r="F30" s="65"/>
      <c r="G30" s="65"/>
      <c r="H30" s="65"/>
      <c r="I30" s="65"/>
      <c r="J30" s="63"/>
      <c r="K30" s="63" t="s">
        <v>194</v>
      </c>
      <c r="L30" s="66" t="s">
        <v>318</v>
      </c>
      <c r="M30" s="68">
        <v>8.1</v>
      </c>
      <c r="N30" s="68">
        <v>8.1</v>
      </c>
      <c r="O30" s="68">
        <v>0</v>
      </c>
      <c r="P30" s="68">
        <v>0</v>
      </c>
      <c r="Q30" s="68">
        <v>0</v>
      </c>
      <c r="R30" s="68">
        <v>0</v>
      </c>
    </row>
    <row r="31" spans="1:18">
      <c r="A31" s="63"/>
      <c r="B31" s="63" t="s">
        <v>208</v>
      </c>
      <c r="C31" s="66" t="s">
        <v>319</v>
      </c>
      <c r="D31" s="65"/>
      <c r="E31" s="65"/>
      <c r="F31" s="65"/>
      <c r="G31" s="65"/>
      <c r="H31" s="65"/>
      <c r="I31" s="65"/>
      <c r="J31" s="63"/>
      <c r="K31" s="63" t="s">
        <v>196</v>
      </c>
      <c r="L31" s="66" t="s">
        <v>320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</row>
    <row r="32" spans="1:18">
      <c r="A32" s="62" t="s">
        <v>321</v>
      </c>
      <c r="B32" s="62" t="s">
        <v>273</v>
      </c>
      <c r="C32" s="64" t="s">
        <v>322</v>
      </c>
      <c r="D32" s="65"/>
      <c r="E32" s="65"/>
      <c r="F32" s="65"/>
      <c r="G32" s="65"/>
      <c r="H32" s="65"/>
      <c r="I32" s="65"/>
      <c r="J32" s="63"/>
      <c r="K32" s="63" t="s">
        <v>200</v>
      </c>
      <c r="L32" s="66" t="s">
        <v>323</v>
      </c>
      <c r="M32" s="68">
        <v>27.848</v>
      </c>
      <c r="N32" s="68">
        <v>0</v>
      </c>
      <c r="O32" s="68">
        <v>27.848</v>
      </c>
      <c r="P32" s="68">
        <v>0</v>
      </c>
      <c r="Q32" s="68">
        <v>0</v>
      </c>
      <c r="R32" s="68">
        <v>0</v>
      </c>
    </row>
    <row r="33" spans="1:18">
      <c r="A33" s="63"/>
      <c r="B33" s="63" t="s">
        <v>184</v>
      </c>
      <c r="C33" s="66" t="s">
        <v>307</v>
      </c>
      <c r="D33" s="65"/>
      <c r="E33" s="65"/>
      <c r="F33" s="65"/>
      <c r="G33" s="65"/>
      <c r="H33" s="65"/>
      <c r="I33" s="65"/>
      <c r="J33" s="63"/>
      <c r="K33" s="63" t="s">
        <v>202</v>
      </c>
      <c r="L33" s="66" t="s">
        <v>297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</row>
    <row r="34" spans="1:18">
      <c r="A34" s="63"/>
      <c r="B34" s="63" t="s">
        <v>186</v>
      </c>
      <c r="C34" s="66" t="s">
        <v>309</v>
      </c>
      <c r="D34" s="65"/>
      <c r="E34" s="65"/>
      <c r="F34" s="65"/>
      <c r="G34" s="65"/>
      <c r="H34" s="65"/>
      <c r="I34" s="65"/>
      <c r="J34" s="63"/>
      <c r="K34" s="63" t="s">
        <v>204</v>
      </c>
      <c r="L34" s="66" t="s">
        <v>300</v>
      </c>
      <c r="M34" s="68">
        <v>4</v>
      </c>
      <c r="N34" s="68">
        <v>0</v>
      </c>
      <c r="O34" s="68">
        <v>4</v>
      </c>
      <c r="P34" s="68">
        <v>0</v>
      </c>
      <c r="Q34" s="68">
        <v>0</v>
      </c>
      <c r="R34" s="68">
        <v>0</v>
      </c>
    </row>
    <row r="35" spans="1:18">
      <c r="A35" s="63"/>
      <c r="B35" s="63" t="s">
        <v>188</v>
      </c>
      <c r="C35" s="66" t="s">
        <v>311</v>
      </c>
      <c r="D35" s="65"/>
      <c r="E35" s="65"/>
      <c r="F35" s="65"/>
      <c r="G35" s="65"/>
      <c r="H35" s="65"/>
      <c r="I35" s="65"/>
      <c r="J35" s="63"/>
      <c r="K35" s="63" t="s">
        <v>206</v>
      </c>
      <c r="L35" s="66" t="s">
        <v>324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</row>
    <row r="36" spans="1:18">
      <c r="A36" s="63"/>
      <c r="B36" s="63" t="s">
        <v>213</v>
      </c>
      <c r="C36" s="66" t="s">
        <v>315</v>
      </c>
      <c r="D36" s="65"/>
      <c r="E36" s="65"/>
      <c r="F36" s="65"/>
      <c r="G36" s="65"/>
      <c r="H36" s="65"/>
      <c r="I36" s="65"/>
      <c r="J36" s="63"/>
      <c r="K36" s="63" t="s">
        <v>225</v>
      </c>
      <c r="L36" s="66" t="s">
        <v>288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</row>
    <row r="37" spans="1:18">
      <c r="A37" s="63"/>
      <c r="B37" s="63" t="s">
        <v>215</v>
      </c>
      <c r="C37" s="66" t="s">
        <v>317</v>
      </c>
      <c r="D37" s="65"/>
      <c r="E37" s="65"/>
      <c r="F37" s="65"/>
      <c r="G37" s="65"/>
      <c r="H37" s="65"/>
      <c r="I37" s="65"/>
      <c r="J37" s="63"/>
      <c r="K37" s="63" t="s">
        <v>227</v>
      </c>
      <c r="L37" s="66" t="s">
        <v>290</v>
      </c>
      <c r="M37" s="68">
        <v>14.214</v>
      </c>
      <c r="N37" s="68">
        <v>0</v>
      </c>
      <c r="O37" s="68">
        <v>14.214</v>
      </c>
      <c r="P37" s="68">
        <v>0</v>
      </c>
      <c r="Q37" s="68">
        <v>0</v>
      </c>
      <c r="R37" s="68">
        <v>0</v>
      </c>
    </row>
    <row r="38" spans="1:18">
      <c r="A38" s="63"/>
      <c r="B38" s="63" t="s">
        <v>208</v>
      </c>
      <c r="C38" s="66" t="s">
        <v>319</v>
      </c>
      <c r="D38" s="65"/>
      <c r="E38" s="65"/>
      <c r="F38" s="65"/>
      <c r="G38" s="65"/>
      <c r="H38" s="65"/>
      <c r="I38" s="65"/>
      <c r="J38" s="63"/>
      <c r="K38" s="63" t="s">
        <v>229</v>
      </c>
      <c r="L38" s="66" t="s">
        <v>296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</row>
    <row r="39" spans="1:18">
      <c r="A39" s="62" t="s">
        <v>325</v>
      </c>
      <c r="B39" s="62" t="s">
        <v>273</v>
      </c>
      <c r="C39" s="64" t="s">
        <v>326</v>
      </c>
      <c r="D39" s="65"/>
      <c r="E39" s="65"/>
      <c r="F39" s="65"/>
      <c r="G39" s="65"/>
      <c r="H39" s="65"/>
      <c r="I39" s="65"/>
      <c r="J39" s="63"/>
      <c r="K39" s="63" t="s">
        <v>231</v>
      </c>
      <c r="L39" s="66" t="s">
        <v>327</v>
      </c>
      <c r="M39" s="68">
        <v>3.6425</v>
      </c>
      <c r="N39" s="68">
        <v>0</v>
      </c>
      <c r="O39" s="68">
        <v>3.6425</v>
      </c>
      <c r="P39" s="68">
        <v>0</v>
      </c>
      <c r="Q39" s="68">
        <v>0</v>
      </c>
      <c r="R39" s="68">
        <v>0</v>
      </c>
    </row>
    <row r="40" spans="1:18">
      <c r="A40" s="63"/>
      <c r="B40" s="63" t="s">
        <v>184</v>
      </c>
      <c r="C40" s="66" t="s">
        <v>99</v>
      </c>
      <c r="D40" s="65"/>
      <c r="E40" s="65"/>
      <c r="F40" s="65"/>
      <c r="G40" s="65"/>
      <c r="H40" s="65"/>
      <c r="I40" s="65"/>
      <c r="J40" s="63"/>
      <c r="K40" s="63" t="s">
        <v>233</v>
      </c>
      <c r="L40" s="66" t="s">
        <v>328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</row>
    <row r="41" spans="1:18">
      <c r="A41" s="63"/>
      <c r="B41" s="63" t="s">
        <v>186</v>
      </c>
      <c r="C41" s="66" t="s">
        <v>100</v>
      </c>
      <c r="D41" s="65"/>
      <c r="E41" s="65"/>
      <c r="F41" s="65"/>
      <c r="G41" s="65"/>
      <c r="H41" s="65"/>
      <c r="I41" s="65"/>
      <c r="J41" s="63"/>
      <c r="K41" s="63" t="s">
        <v>235</v>
      </c>
      <c r="L41" s="66" t="s">
        <v>329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</row>
    <row r="42" spans="1:18">
      <c r="A42" s="63"/>
      <c r="B42" s="63" t="s">
        <v>208</v>
      </c>
      <c r="C42" s="66" t="s">
        <v>330</v>
      </c>
      <c r="D42" s="65"/>
      <c r="E42" s="65"/>
      <c r="F42" s="65"/>
      <c r="G42" s="65"/>
      <c r="H42" s="65"/>
      <c r="I42" s="65"/>
      <c r="J42" s="63"/>
      <c r="K42" s="63" t="s">
        <v>237</v>
      </c>
      <c r="L42" s="66" t="s">
        <v>331</v>
      </c>
      <c r="M42" s="68">
        <v>31.6125</v>
      </c>
      <c r="N42" s="68">
        <v>0</v>
      </c>
      <c r="O42" s="68">
        <v>31.6125</v>
      </c>
      <c r="P42" s="68">
        <v>0</v>
      </c>
      <c r="Q42" s="68">
        <v>0</v>
      </c>
      <c r="R42" s="68">
        <v>0</v>
      </c>
    </row>
    <row r="43" spans="1:18">
      <c r="A43" s="62" t="s">
        <v>332</v>
      </c>
      <c r="B43" s="62" t="s">
        <v>273</v>
      </c>
      <c r="C43" s="64" t="s">
        <v>333</v>
      </c>
      <c r="D43" s="65"/>
      <c r="E43" s="65"/>
      <c r="F43" s="65"/>
      <c r="G43" s="65"/>
      <c r="H43" s="65"/>
      <c r="I43" s="65"/>
      <c r="J43" s="63"/>
      <c r="K43" s="63" t="s">
        <v>239</v>
      </c>
      <c r="L43" s="66" t="s">
        <v>294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</row>
    <row r="44" spans="1:18">
      <c r="A44" s="63"/>
      <c r="B44" s="63" t="s">
        <v>184</v>
      </c>
      <c r="C44" s="66" t="s">
        <v>334</v>
      </c>
      <c r="D44" s="65"/>
      <c r="E44" s="65"/>
      <c r="F44" s="65"/>
      <c r="G44" s="65"/>
      <c r="H44" s="65"/>
      <c r="I44" s="65"/>
      <c r="J44" s="63"/>
      <c r="K44" s="63" t="s">
        <v>241</v>
      </c>
      <c r="L44" s="66" t="s">
        <v>335</v>
      </c>
      <c r="M44" s="68">
        <v>15.336648</v>
      </c>
      <c r="N44" s="68">
        <v>15.336648</v>
      </c>
      <c r="O44" s="68">
        <v>0</v>
      </c>
      <c r="P44" s="68">
        <v>0</v>
      </c>
      <c r="Q44" s="68">
        <v>0</v>
      </c>
      <c r="R44" s="68">
        <v>0</v>
      </c>
    </row>
    <row r="45" spans="1:18">
      <c r="A45" s="63"/>
      <c r="B45" s="63" t="s">
        <v>186</v>
      </c>
      <c r="C45" s="66" t="s">
        <v>336</v>
      </c>
      <c r="D45" s="65"/>
      <c r="E45" s="65"/>
      <c r="F45" s="65"/>
      <c r="G45" s="65"/>
      <c r="H45" s="65"/>
      <c r="I45" s="65"/>
      <c r="J45" s="63"/>
      <c r="K45" s="63" t="s">
        <v>243</v>
      </c>
      <c r="L45" s="66" t="s">
        <v>337</v>
      </c>
      <c r="M45" s="68">
        <v>0.168</v>
      </c>
      <c r="N45" s="68">
        <v>0.168</v>
      </c>
      <c r="O45" s="68">
        <v>0</v>
      </c>
      <c r="P45" s="68">
        <v>0</v>
      </c>
      <c r="Q45" s="68">
        <v>0</v>
      </c>
      <c r="R45" s="68">
        <v>0</v>
      </c>
    </row>
    <row r="46" spans="1:18">
      <c r="A46" s="62" t="s">
        <v>338</v>
      </c>
      <c r="B46" s="62" t="s">
        <v>273</v>
      </c>
      <c r="C46" s="64" t="s">
        <v>339</v>
      </c>
      <c r="D46" s="65"/>
      <c r="E46" s="65"/>
      <c r="F46" s="65"/>
      <c r="G46" s="65"/>
      <c r="H46" s="65"/>
      <c r="I46" s="65"/>
      <c r="J46" s="63"/>
      <c r="K46" s="63" t="s">
        <v>245</v>
      </c>
      <c r="L46" s="66" t="s">
        <v>299</v>
      </c>
      <c r="M46" s="68">
        <v>13.176</v>
      </c>
      <c r="N46" s="68">
        <v>7.5</v>
      </c>
      <c r="O46" s="68">
        <v>5.676</v>
      </c>
      <c r="P46" s="68">
        <v>0</v>
      </c>
      <c r="Q46" s="68">
        <v>0</v>
      </c>
      <c r="R46" s="68">
        <v>0</v>
      </c>
    </row>
    <row r="47" spans="1:18">
      <c r="A47" s="63"/>
      <c r="B47" s="63" t="s">
        <v>184</v>
      </c>
      <c r="C47" s="66" t="s">
        <v>340</v>
      </c>
      <c r="D47" s="65"/>
      <c r="E47" s="65"/>
      <c r="F47" s="65"/>
      <c r="G47" s="65"/>
      <c r="H47" s="65"/>
      <c r="I47" s="65"/>
      <c r="J47" s="63"/>
      <c r="K47" s="63" t="s">
        <v>247</v>
      </c>
      <c r="L47" s="66" t="s">
        <v>341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</row>
    <row r="48" spans="1:18">
      <c r="A48" s="63"/>
      <c r="B48" s="63" t="s">
        <v>186</v>
      </c>
      <c r="C48" s="66" t="s">
        <v>342</v>
      </c>
      <c r="D48" s="65"/>
      <c r="E48" s="65"/>
      <c r="F48" s="65"/>
      <c r="G48" s="65"/>
      <c r="H48" s="65"/>
      <c r="I48" s="65"/>
      <c r="J48" s="63"/>
      <c r="K48" s="63" t="s">
        <v>249</v>
      </c>
      <c r="L48" s="66" t="s">
        <v>343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</row>
    <row r="49" spans="1:18">
      <c r="A49" s="63"/>
      <c r="B49" s="63" t="s">
        <v>208</v>
      </c>
      <c r="C49" s="66" t="s">
        <v>344</v>
      </c>
      <c r="D49" s="65"/>
      <c r="E49" s="65"/>
      <c r="F49" s="65"/>
      <c r="G49" s="65"/>
      <c r="H49" s="65"/>
      <c r="I49" s="65"/>
      <c r="J49" s="63"/>
      <c r="K49" s="63" t="s">
        <v>208</v>
      </c>
      <c r="L49" s="66" t="s">
        <v>302</v>
      </c>
      <c r="M49" s="68">
        <v>6.285</v>
      </c>
      <c r="N49" s="68">
        <v>3.12</v>
      </c>
      <c r="O49" s="68">
        <v>3.165</v>
      </c>
      <c r="P49" s="68">
        <v>0</v>
      </c>
      <c r="Q49" s="68">
        <v>0</v>
      </c>
      <c r="R49" s="68">
        <v>0</v>
      </c>
    </row>
    <row r="50" spans="1:18">
      <c r="A50" s="62" t="s">
        <v>345</v>
      </c>
      <c r="B50" s="63" t="s">
        <v>273</v>
      </c>
      <c r="C50" s="64" t="s">
        <v>346</v>
      </c>
      <c r="D50" s="65"/>
      <c r="E50" s="65"/>
      <c r="F50" s="65"/>
      <c r="G50" s="65"/>
      <c r="H50" s="65"/>
      <c r="I50" s="65"/>
      <c r="J50" s="62" t="s">
        <v>347</v>
      </c>
      <c r="K50" s="62" t="s">
        <v>273</v>
      </c>
      <c r="L50" s="64" t="s">
        <v>101</v>
      </c>
      <c r="M50" s="67">
        <v>0.4992</v>
      </c>
      <c r="N50" s="67">
        <v>0.4992</v>
      </c>
      <c r="O50" s="68">
        <v>0</v>
      </c>
      <c r="P50" s="68">
        <v>0</v>
      </c>
      <c r="Q50" s="68">
        <v>0</v>
      </c>
      <c r="R50" s="68">
        <v>0</v>
      </c>
    </row>
    <row r="51" spans="1:18">
      <c r="A51" s="63"/>
      <c r="B51" s="63" t="s">
        <v>184</v>
      </c>
      <c r="C51" s="66" t="s">
        <v>348</v>
      </c>
      <c r="D51" s="65"/>
      <c r="E51" s="65"/>
      <c r="F51" s="65"/>
      <c r="G51" s="65"/>
      <c r="H51" s="65"/>
      <c r="I51" s="65"/>
      <c r="J51" s="63"/>
      <c r="K51" s="63" t="s">
        <v>184</v>
      </c>
      <c r="L51" s="66" t="s">
        <v>349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</row>
    <row r="52" spans="1:18">
      <c r="A52" s="63"/>
      <c r="B52" s="63" t="s">
        <v>186</v>
      </c>
      <c r="C52" s="66" t="s">
        <v>350</v>
      </c>
      <c r="D52" s="65"/>
      <c r="E52" s="65"/>
      <c r="F52" s="65"/>
      <c r="G52" s="65"/>
      <c r="H52" s="65"/>
      <c r="I52" s="65"/>
      <c r="J52" s="63"/>
      <c r="K52" s="63" t="s">
        <v>186</v>
      </c>
      <c r="L52" s="66" t="s">
        <v>351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</row>
    <row r="53" spans="1:18">
      <c r="A53" s="62" t="s">
        <v>352</v>
      </c>
      <c r="B53" s="62" t="s">
        <v>273</v>
      </c>
      <c r="C53" s="64" t="s">
        <v>101</v>
      </c>
      <c r="D53" s="65"/>
      <c r="E53" s="65"/>
      <c r="F53" s="65"/>
      <c r="G53" s="65"/>
      <c r="H53" s="65"/>
      <c r="I53" s="65"/>
      <c r="J53" s="63"/>
      <c r="K53" s="63" t="s">
        <v>188</v>
      </c>
      <c r="L53" s="66" t="s">
        <v>353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</row>
    <row r="54" spans="1:18">
      <c r="A54" s="63"/>
      <c r="B54" s="63" t="s">
        <v>184</v>
      </c>
      <c r="C54" s="66" t="s">
        <v>354</v>
      </c>
      <c r="D54" s="65"/>
      <c r="E54" s="65"/>
      <c r="F54" s="65"/>
      <c r="G54" s="65"/>
      <c r="H54" s="65"/>
      <c r="I54" s="65"/>
      <c r="J54" s="63"/>
      <c r="K54" s="63" t="s">
        <v>213</v>
      </c>
      <c r="L54" s="66" t="s">
        <v>355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</row>
    <row r="55" spans="1:18">
      <c r="A55" s="63"/>
      <c r="B55" s="63" t="s">
        <v>186</v>
      </c>
      <c r="C55" s="66" t="s">
        <v>356</v>
      </c>
      <c r="D55" s="65"/>
      <c r="E55" s="65"/>
      <c r="F55" s="65"/>
      <c r="G55" s="65"/>
      <c r="H55" s="65"/>
      <c r="I55" s="65"/>
      <c r="J55" s="63"/>
      <c r="K55" s="63" t="s">
        <v>215</v>
      </c>
      <c r="L55" s="66" t="s">
        <v>357</v>
      </c>
      <c r="M55" s="68">
        <v>0.4992</v>
      </c>
      <c r="N55" s="68">
        <v>0.4992</v>
      </c>
      <c r="O55" s="68">
        <v>0</v>
      </c>
      <c r="P55" s="68">
        <v>0</v>
      </c>
      <c r="Q55" s="68">
        <v>0</v>
      </c>
      <c r="R55" s="68">
        <v>0</v>
      </c>
    </row>
    <row r="56" spans="1:18">
      <c r="A56" s="63"/>
      <c r="B56" s="63" t="s">
        <v>188</v>
      </c>
      <c r="C56" s="66" t="s">
        <v>358</v>
      </c>
      <c r="D56" s="65"/>
      <c r="E56" s="65"/>
      <c r="F56" s="65"/>
      <c r="G56" s="65"/>
      <c r="H56" s="65"/>
      <c r="I56" s="65"/>
      <c r="J56" s="63"/>
      <c r="K56" s="63" t="s">
        <v>190</v>
      </c>
      <c r="L56" s="66" t="s">
        <v>359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</row>
    <row r="57" spans="1:18">
      <c r="A57" s="63"/>
      <c r="B57" s="63" t="s">
        <v>215</v>
      </c>
      <c r="C57" s="66" t="s">
        <v>360</v>
      </c>
      <c r="D57" s="65"/>
      <c r="E57" s="65"/>
      <c r="F57" s="65"/>
      <c r="G57" s="65"/>
      <c r="H57" s="65"/>
      <c r="I57" s="65"/>
      <c r="J57" s="63"/>
      <c r="K57" s="63" t="s">
        <v>192</v>
      </c>
      <c r="L57" s="66" t="s">
        <v>361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</row>
    <row r="58" spans="1:18">
      <c r="A58" s="63"/>
      <c r="B58" s="63" t="s">
        <v>208</v>
      </c>
      <c r="C58" s="66" t="s">
        <v>362</v>
      </c>
      <c r="D58" s="65"/>
      <c r="E58" s="65"/>
      <c r="F58" s="65"/>
      <c r="G58" s="65"/>
      <c r="H58" s="65"/>
      <c r="I58" s="65"/>
      <c r="J58" s="63"/>
      <c r="K58" s="63" t="s">
        <v>194</v>
      </c>
      <c r="L58" s="66" t="s">
        <v>356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</row>
    <row r="59" spans="1:18">
      <c r="A59" s="62" t="s">
        <v>363</v>
      </c>
      <c r="B59" s="62" t="s">
        <v>273</v>
      </c>
      <c r="C59" s="64" t="s">
        <v>364</v>
      </c>
      <c r="D59" s="65"/>
      <c r="E59" s="65"/>
      <c r="F59" s="65"/>
      <c r="G59" s="65"/>
      <c r="H59" s="65"/>
      <c r="I59" s="65"/>
      <c r="J59" s="63"/>
      <c r="K59" s="63" t="s">
        <v>196</v>
      </c>
      <c r="L59" s="66" t="s">
        <v>365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</row>
    <row r="60" spans="1:18">
      <c r="A60" s="63"/>
      <c r="B60" s="63" t="s">
        <v>186</v>
      </c>
      <c r="C60" s="66" t="s">
        <v>366</v>
      </c>
      <c r="D60" s="65"/>
      <c r="E60" s="65"/>
      <c r="F60" s="65"/>
      <c r="G60" s="65"/>
      <c r="H60" s="65"/>
      <c r="I60" s="65"/>
      <c r="J60" s="63"/>
      <c r="K60" s="63" t="s">
        <v>198</v>
      </c>
      <c r="L60" s="66" t="s">
        <v>358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</row>
    <row r="61" spans="1:18">
      <c r="A61" s="63"/>
      <c r="B61" s="63" t="s">
        <v>188</v>
      </c>
      <c r="C61" s="66" t="s">
        <v>367</v>
      </c>
      <c r="D61" s="65"/>
      <c r="E61" s="65"/>
      <c r="F61" s="65"/>
      <c r="G61" s="65"/>
      <c r="H61" s="65"/>
      <c r="I61" s="65"/>
      <c r="J61" s="63"/>
      <c r="K61" s="63" t="s">
        <v>208</v>
      </c>
      <c r="L61" s="66" t="s">
        <v>368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</row>
    <row r="62" spans="1:18">
      <c r="A62" s="62" t="s">
        <v>369</v>
      </c>
      <c r="B62" s="62" t="s">
        <v>273</v>
      </c>
      <c r="C62" s="64" t="s">
        <v>370</v>
      </c>
      <c r="D62" s="65"/>
      <c r="E62" s="65"/>
      <c r="F62" s="65"/>
      <c r="G62" s="65"/>
      <c r="H62" s="65"/>
      <c r="I62" s="65"/>
      <c r="J62" s="62" t="s">
        <v>371</v>
      </c>
      <c r="K62" s="62" t="s">
        <v>273</v>
      </c>
      <c r="L62" s="64" t="s">
        <v>370</v>
      </c>
      <c r="M62" s="67">
        <v>40</v>
      </c>
      <c r="N62" s="67">
        <v>0</v>
      </c>
      <c r="O62" s="67">
        <v>40</v>
      </c>
      <c r="P62" s="68">
        <v>0</v>
      </c>
      <c r="Q62" s="68">
        <v>0</v>
      </c>
      <c r="R62" s="68">
        <v>0</v>
      </c>
    </row>
    <row r="63" spans="1:18">
      <c r="A63" s="63"/>
      <c r="B63" s="63" t="s">
        <v>184</v>
      </c>
      <c r="C63" s="66" t="s">
        <v>372</v>
      </c>
      <c r="D63" s="65"/>
      <c r="E63" s="65"/>
      <c r="F63" s="65"/>
      <c r="G63" s="65"/>
      <c r="H63" s="65"/>
      <c r="I63" s="65"/>
      <c r="J63" s="63"/>
      <c r="K63" s="63" t="s">
        <v>184</v>
      </c>
      <c r="L63" s="66" t="s">
        <v>372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</row>
    <row r="64" spans="1:18">
      <c r="A64" s="63"/>
      <c r="B64" s="63" t="s">
        <v>186</v>
      </c>
      <c r="C64" s="66" t="s">
        <v>373</v>
      </c>
      <c r="D64" s="65"/>
      <c r="E64" s="65"/>
      <c r="F64" s="65"/>
      <c r="G64" s="65"/>
      <c r="H64" s="65"/>
      <c r="I64" s="65"/>
      <c r="J64" s="63"/>
      <c r="K64" s="63" t="s">
        <v>186</v>
      </c>
      <c r="L64" s="66" t="s">
        <v>373</v>
      </c>
      <c r="M64" s="68">
        <v>2.455656</v>
      </c>
      <c r="N64" s="68">
        <v>0</v>
      </c>
      <c r="O64" s="68">
        <v>2.455656</v>
      </c>
      <c r="P64" s="68">
        <v>0</v>
      </c>
      <c r="Q64" s="68">
        <v>0</v>
      </c>
      <c r="R64" s="68">
        <v>0</v>
      </c>
    </row>
    <row r="65" spans="1:18">
      <c r="A65" s="63"/>
      <c r="B65" s="63" t="s">
        <v>188</v>
      </c>
      <c r="C65" s="66" t="s">
        <v>374</v>
      </c>
      <c r="D65" s="65"/>
      <c r="E65" s="65"/>
      <c r="F65" s="65"/>
      <c r="G65" s="65"/>
      <c r="H65" s="65"/>
      <c r="I65" s="65"/>
      <c r="J65" s="63"/>
      <c r="K65" s="63" t="s">
        <v>188</v>
      </c>
      <c r="L65" s="66" t="s">
        <v>374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</row>
    <row r="66" spans="1:18">
      <c r="A66" s="63"/>
      <c r="B66" s="63" t="s">
        <v>213</v>
      </c>
      <c r="C66" s="66" t="s">
        <v>375</v>
      </c>
      <c r="D66" s="65"/>
      <c r="E66" s="65"/>
      <c r="F66" s="65"/>
      <c r="G66" s="65"/>
      <c r="H66" s="65"/>
      <c r="I66" s="65"/>
      <c r="J66" s="63"/>
      <c r="K66" s="63" t="s">
        <v>213</v>
      </c>
      <c r="L66" s="66" t="s">
        <v>375</v>
      </c>
      <c r="M66" s="68">
        <v>37.544344</v>
      </c>
      <c r="N66" s="68">
        <v>0</v>
      </c>
      <c r="O66" s="68">
        <v>37.544344</v>
      </c>
      <c r="P66" s="68">
        <v>0</v>
      </c>
      <c r="Q66" s="68">
        <v>0</v>
      </c>
      <c r="R66" s="68">
        <v>0</v>
      </c>
    </row>
    <row r="67" spans="1:18">
      <c r="A67" s="62" t="s">
        <v>376</v>
      </c>
      <c r="B67" s="62" t="s">
        <v>273</v>
      </c>
      <c r="C67" s="64" t="s">
        <v>377</v>
      </c>
      <c r="D67" s="65"/>
      <c r="E67" s="65"/>
      <c r="F67" s="65"/>
      <c r="G67" s="65"/>
      <c r="H67" s="65"/>
      <c r="I67" s="65"/>
      <c r="J67" s="62" t="s">
        <v>378</v>
      </c>
      <c r="K67" s="62" t="s">
        <v>273</v>
      </c>
      <c r="L67" s="64" t="s">
        <v>379</v>
      </c>
      <c r="M67" s="67">
        <v>0</v>
      </c>
      <c r="N67" s="67">
        <v>0</v>
      </c>
      <c r="O67" s="67">
        <v>0</v>
      </c>
      <c r="P67" s="68">
        <v>0</v>
      </c>
      <c r="Q67" s="68">
        <v>0</v>
      </c>
      <c r="R67" s="68">
        <v>0</v>
      </c>
    </row>
    <row r="68" spans="1:18">
      <c r="A68" s="63"/>
      <c r="B68" s="63" t="s">
        <v>184</v>
      </c>
      <c r="C68" s="66" t="s">
        <v>380</v>
      </c>
      <c r="D68" s="65"/>
      <c r="E68" s="65"/>
      <c r="F68" s="65"/>
      <c r="G68" s="65"/>
      <c r="H68" s="65"/>
      <c r="I68" s="65"/>
      <c r="J68" s="63"/>
      <c r="K68" s="63" t="s">
        <v>184</v>
      </c>
      <c r="L68" s="66" t="s">
        <v>381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</row>
    <row r="69" spans="1:18">
      <c r="A69" s="63"/>
      <c r="B69" s="63" t="s">
        <v>186</v>
      </c>
      <c r="C69" s="66" t="s">
        <v>382</v>
      </c>
      <c r="D69" s="65"/>
      <c r="E69" s="65"/>
      <c r="F69" s="65"/>
      <c r="G69" s="65"/>
      <c r="H69" s="65"/>
      <c r="I69" s="65"/>
      <c r="J69" s="63"/>
      <c r="K69" s="63" t="s">
        <v>186</v>
      </c>
      <c r="L69" s="66" t="s">
        <v>383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</row>
    <row r="70" spans="1:18">
      <c r="A70" s="62" t="s">
        <v>384</v>
      </c>
      <c r="B70" s="62" t="s">
        <v>273</v>
      </c>
      <c r="C70" s="64" t="s">
        <v>385</v>
      </c>
      <c r="D70" s="65"/>
      <c r="E70" s="65"/>
      <c r="F70" s="65"/>
      <c r="G70" s="65"/>
      <c r="H70" s="65"/>
      <c r="I70" s="65"/>
      <c r="J70" s="63"/>
      <c r="K70" s="63" t="s">
        <v>188</v>
      </c>
      <c r="L70" s="66" t="s">
        <v>386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</row>
    <row r="71" spans="1:18">
      <c r="A71" s="63"/>
      <c r="B71" s="63" t="s">
        <v>184</v>
      </c>
      <c r="C71" s="66" t="s">
        <v>387</v>
      </c>
      <c r="D71" s="65"/>
      <c r="E71" s="65"/>
      <c r="F71" s="65"/>
      <c r="G71" s="65"/>
      <c r="H71" s="65"/>
      <c r="I71" s="65"/>
      <c r="J71" s="63"/>
      <c r="K71" s="63" t="s">
        <v>215</v>
      </c>
      <c r="L71" s="66" t="s">
        <v>309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</row>
    <row r="72" spans="1:18">
      <c r="A72" s="63"/>
      <c r="B72" s="63" t="s">
        <v>186</v>
      </c>
      <c r="C72" s="66" t="s">
        <v>388</v>
      </c>
      <c r="D72" s="65"/>
      <c r="E72" s="65"/>
      <c r="F72" s="65"/>
      <c r="G72" s="65"/>
      <c r="H72" s="65"/>
      <c r="I72" s="65"/>
      <c r="J72" s="63"/>
      <c r="K72" s="63" t="s">
        <v>190</v>
      </c>
      <c r="L72" s="66" t="s">
        <v>317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</row>
    <row r="73" spans="1:18">
      <c r="A73" s="63"/>
      <c r="B73" s="63" t="s">
        <v>188</v>
      </c>
      <c r="C73" s="66" t="s">
        <v>389</v>
      </c>
      <c r="D73" s="65"/>
      <c r="E73" s="65"/>
      <c r="F73" s="65"/>
      <c r="G73" s="65"/>
      <c r="H73" s="65"/>
      <c r="I73" s="65"/>
      <c r="J73" s="63"/>
      <c r="K73" s="63" t="s">
        <v>192</v>
      </c>
      <c r="L73" s="66" t="s">
        <v>390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</row>
    <row r="74" spans="1:18">
      <c r="A74" s="63"/>
      <c r="B74" s="63" t="s">
        <v>213</v>
      </c>
      <c r="C74" s="66" t="s">
        <v>391</v>
      </c>
      <c r="D74" s="65"/>
      <c r="E74" s="65"/>
      <c r="F74" s="65"/>
      <c r="G74" s="65"/>
      <c r="H74" s="65"/>
      <c r="I74" s="65"/>
      <c r="J74" s="63"/>
      <c r="K74" s="63" t="s">
        <v>194</v>
      </c>
      <c r="L74" s="66" t="s">
        <v>392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</row>
    <row r="75" spans="1:18">
      <c r="A75" s="62" t="s">
        <v>393</v>
      </c>
      <c r="B75" s="62" t="s">
        <v>273</v>
      </c>
      <c r="C75" s="64" t="s">
        <v>394</v>
      </c>
      <c r="D75" s="65"/>
      <c r="E75" s="65"/>
      <c r="F75" s="65"/>
      <c r="G75" s="65"/>
      <c r="H75" s="65"/>
      <c r="I75" s="65"/>
      <c r="J75" s="63"/>
      <c r="K75" s="63" t="s">
        <v>204</v>
      </c>
      <c r="L75" s="66" t="s">
        <v>311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</row>
    <row r="76" spans="1:18">
      <c r="A76" s="63"/>
      <c r="B76" s="63" t="s">
        <v>184</v>
      </c>
      <c r="C76" s="66" t="s">
        <v>395</v>
      </c>
      <c r="D76" s="65"/>
      <c r="E76" s="65"/>
      <c r="F76" s="65"/>
      <c r="G76" s="65"/>
      <c r="H76" s="65"/>
      <c r="I76" s="65"/>
      <c r="J76" s="63"/>
      <c r="K76" s="63" t="s">
        <v>396</v>
      </c>
      <c r="L76" s="66" t="s">
        <v>397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</row>
    <row r="77" spans="1:18">
      <c r="A77" s="63"/>
      <c r="B77" s="63" t="s">
        <v>186</v>
      </c>
      <c r="C77" s="66" t="s">
        <v>398</v>
      </c>
      <c r="D77" s="65"/>
      <c r="E77" s="65"/>
      <c r="F77" s="65"/>
      <c r="G77" s="65"/>
      <c r="H77" s="65"/>
      <c r="I77" s="65"/>
      <c r="J77" s="63"/>
      <c r="K77" s="63" t="s">
        <v>399</v>
      </c>
      <c r="L77" s="66" t="s">
        <v>400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</row>
    <row r="78" spans="1:18">
      <c r="A78" s="62" t="s">
        <v>401</v>
      </c>
      <c r="B78" s="62" t="s">
        <v>273</v>
      </c>
      <c r="C78" s="64" t="s">
        <v>402</v>
      </c>
      <c r="D78" s="65"/>
      <c r="E78" s="65"/>
      <c r="F78" s="65"/>
      <c r="G78" s="65"/>
      <c r="H78" s="65"/>
      <c r="I78" s="65"/>
      <c r="J78" s="63"/>
      <c r="K78" s="63" t="s">
        <v>403</v>
      </c>
      <c r="L78" s="66" t="s">
        <v>404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</row>
    <row r="79" spans="1:18">
      <c r="A79" s="63"/>
      <c r="B79" s="63" t="s">
        <v>190</v>
      </c>
      <c r="C79" s="66" t="s">
        <v>405</v>
      </c>
      <c r="D79" s="65"/>
      <c r="E79" s="65"/>
      <c r="F79" s="65"/>
      <c r="G79" s="65"/>
      <c r="H79" s="65"/>
      <c r="I79" s="65"/>
      <c r="J79" s="63"/>
      <c r="K79" s="63" t="s">
        <v>208</v>
      </c>
      <c r="L79" s="66" t="s">
        <v>406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</row>
    <row r="80" spans="1:18">
      <c r="A80" s="63"/>
      <c r="B80" s="63" t="s">
        <v>192</v>
      </c>
      <c r="C80" s="66" t="s">
        <v>407</v>
      </c>
      <c r="D80" s="65"/>
      <c r="E80" s="65"/>
      <c r="F80" s="65"/>
      <c r="G80" s="65"/>
      <c r="H80" s="65"/>
      <c r="I80" s="65"/>
      <c r="J80" s="62" t="s">
        <v>408</v>
      </c>
      <c r="K80" s="62" t="s">
        <v>273</v>
      </c>
      <c r="L80" s="64" t="s">
        <v>409</v>
      </c>
      <c r="M80" s="67">
        <v>15</v>
      </c>
      <c r="N80" s="67">
        <v>0</v>
      </c>
      <c r="O80" s="67">
        <v>15</v>
      </c>
      <c r="P80" s="68">
        <v>0</v>
      </c>
      <c r="Q80" s="68">
        <v>0</v>
      </c>
      <c r="R80" s="68">
        <v>0</v>
      </c>
    </row>
    <row r="81" spans="1:18">
      <c r="A81" s="63"/>
      <c r="B81" s="63" t="s">
        <v>194</v>
      </c>
      <c r="C81" s="66" t="s">
        <v>410</v>
      </c>
      <c r="D81" s="65"/>
      <c r="E81" s="65"/>
      <c r="F81" s="65"/>
      <c r="G81" s="65"/>
      <c r="H81" s="65"/>
      <c r="I81" s="65"/>
      <c r="J81" s="63"/>
      <c r="K81" s="63" t="s">
        <v>184</v>
      </c>
      <c r="L81" s="66" t="s">
        <v>381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</row>
    <row r="82" spans="1:18">
      <c r="A82" s="63"/>
      <c r="B82" s="63" t="s">
        <v>208</v>
      </c>
      <c r="C82" s="66" t="s">
        <v>402</v>
      </c>
      <c r="D82" s="65"/>
      <c r="E82" s="65"/>
      <c r="F82" s="65"/>
      <c r="G82" s="65"/>
      <c r="H82" s="65"/>
      <c r="I82" s="65"/>
      <c r="J82" s="63"/>
      <c r="K82" s="63" t="s">
        <v>186</v>
      </c>
      <c r="L82" s="66" t="s">
        <v>383</v>
      </c>
      <c r="M82" s="68">
        <v>15</v>
      </c>
      <c r="N82" s="68">
        <v>0</v>
      </c>
      <c r="O82" s="68">
        <v>15</v>
      </c>
      <c r="P82" s="68">
        <v>0</v>
      </c>
      <c r="Q82" s="68">
        <v>0</v>
      </c>
      <c r="R82" s="68">
        <v>0</v>
      </c>
    </row>
    <row r="83" spans="1:18">
      <c r="A83" s="69"/>
      <c r="B83" s="69"/>
      <c r="C83" s="69"/>
      <c r="D83" s="65"/>
      <c r="E83" s="65"/>
      <c r="F83" s="65"/>
      <c r="G83" s="65"/>
      <c r="H83" s="65"/>
      <c r="I83" s="65"/>
      <c r="J83" s="69"/>
      <c r="K83" s="69" t="s">
        <v>188</v>
      </c>
      <c r="L83" s="69" t="s">
        <v>386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</row>
    <row r="84" spans="1:18">
      <c r="A84" s="69"/>
      <c r="B84" s="69"/>
      <c r="C84" s="69"/>
      <c r="D84" s="65"/>
      <c r="E84" s="65"/>
      <c r="F84" s="65"/>
      <c r="G84" s="65"/>
      <c r="H84" s="65"/>
      <c r="I84" s="65"/>
      <c r="J84" s="69"/>
      <c r="K84" s="69" t="s">
        <v>215</v>
      </c>
      <c r="L84" s="69" t="s">
        <v>309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</row>
    <row r="85" spans="1:18">
      <c r="A85" s="69"/>
      <c r="B85" s="69"/>
      <c r="C85" s="69"/>
      <c r="D85" s="65"/>
      <c r="E85" s="65"/>
      <c r="F85" s="65"/>
      <c r="G85" s="65"/>
      <c r="H85" s="65"/>
      <c r="I85" s="65"/>
      <c r="J85" s="69"/>
      <c r="K85" s="69" t="s">
        <v>190</v>
      </c>
      <c r="L85" s="69" t="s">
        <v>317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</row>
    <row r="86" spans="1:18">
      <c r="A86" s="69"/>
      <c r="B86" s="69"/>
      <c r="C86" s="69"/>
      <c r="D86" s="65"/>
      <c r="E86" s="65"/>
      <c r="F86" s="65"/>
      <c r="G86" s="65"/>
      <c r="H86" s="65"/>
      <c r="I86" s="65"/>
      <c r="J86" s="69"/>
      <c r="K86" s="69" t="s">
        <v>192</v>
      </c>
      <c r="L86" s="69" t="s">
        <v>390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</row>
    <row r="87" spans="1:18">
      <c r="A87" s="69"/>
      <c r="B87" s="69"/>
      <c r="C87" s="69"/>
      <c r="D87" s="65"/>
      <c r="E87" s="65"/>
      <c r="F87" s="65"/>
      <c r="G87" s="65"/>
      <c r="H87" s="65"/>
      <c r="I87" s="65"/>
      <c r="J87" s="69"/>
      <c r="K87" s="69" t="s">
        <v>194</v>
      </c>
      <c r="L87" s="69" t="s">
        <v>392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</row>
    <row r="88" spans="1:18">
      <c r="A88" s="69"/>
      <c r="B88" s="69"/>
      <c r="C88" s="69"/>
      <c r="D88" s="65"/>
      <c r="E88" s="65"/>
      <c r="F88" s="65"/>
      <c r="G88" s="65"/>
      <c r="H88" s="65"/>
      <c r="I88" s="65"/>
      <c r="J88" s="69"/>
      <c r="K88" s="69" t="s">
        <v>196</v>
      </c>
      <c r="L88" s="69" t="s">
        <v>411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</row>
    <row r="89" spans="1:18">
      <c r="A89" s="69"/>
      <c r="B89" s="69"/>
      <c r="C89" s="69"/>
      <c r="D89" s="65"/>
      <c r="E89" s="65"/>
      <c r="F89" s="65"/>
      <c r="G89" s="65"/>
      <c r="H89" s="65"/>
      <c r="I89" s="65"/>
      <c r="J89" s="69"/>
      <c r="K89" s="69" t="s">
        <v>198</v>
      </c>
      <c r="L89" s="69" t="s">
        <v>412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</row>
    <row r="90" spans="1:18">
      <c r="A90" s="69"/>
      <c r="B90" s="69"/>
      <c r="C90" s="69"/>
      <c r="D90" s="65"/>
      <c r="E90" s="65"/>
      <c r="F90" s="65"/>
      <c r="G90" s="65"/>
      <c r="H90" s="65"/>
      <c r="I90" s="65"/>
      <c r="J90" s="69"/>
      <c r="K90" s="69" t="s">
        <v>200</v>
      </c>
      <c r="L90" s="69" t="s">
        <v>413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</row>
    <row r="91" spans="1:18">
      <c r="A91" s="69"/>
      <c r="B91" s="69"/>
      <c r="C91" s="69"/>
      <c r="D91" s="65"/>
      <c r="E91" s="65"/>
      <c r="F91" s="65"/>
      <c r="G91" s="65"/>
      <c r="H91" s="65"/>
      <c r="I91" s="65"/>
      <c r="J91" s="69"/>
      <c r="K91" s="69" t="s">
        <v>202</v>
      </c>
      <c r="L91" s="69" t="s">
        <v>414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</row>
    <row r="92" spans="1:18">
      <c r="A92" s="69"/>
      <c r="B92" s="69"/>
      <c r="C92" s="69"/>
      <c r="D92" s="65"/>
      <c r="E92" s="65"/>
      <c r="F92" s="65"/>
      <c r="G92" s="65"/>
      <c r="H92" s="65"/>
      <c r="I92" s="65"/>
      <c r="J92" s="69"/>
      <c r="K92" s="69" t="s">
        <v>204</v>
      </c>
      <c r="L92" s="69" t="s">
        <v>311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</row>
    <row r="93" spans="1:18">
      <c r="A93" s="69"/>
      <c r="B93" s="69"/>
      <c r="C93" s="69"/>
      <c r="D93" s="65"/>
      <c r="E93" s="65"/>
      <c r="F93" s="65"/>
      <c r="G93" s="65"/>
      <c r="H93" s="65"/>
      <c r="I93" s="65"/>
      <c r="J93" s="69"/>
      <c r="K93" s="69" t="s">
        <v>396</v>
      </c>
      <c r="L93" s="69" t="s">
        <v>397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</row>
    <row r="94" spans="1:18">
      <c r="A94" s="69"/>
      <c r="B94" s="69"/>
      <c r="C94" s="69"/>
      <c r="D94" s="65"/>
      <c r="E94" s="65"/>
      <c r="F94" s="65"/>
      <c r="G94" s="65"/>
      <c r="H94" s="65"/>
      <c r="I94" s="65"/>
      <c r="J94" s="69"/>
      <c r="K94" s="69" t="s">
        <v>399</v>
      </c>
      <c r="L94" s="69" t="s">
        <v>400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</row>
    <row r="95" spans="1:18">
      <c r="A95" s="69"/>
      <c r="B95" s="69"/>
      <c r="C95" s="69"/>
      <c r="D95" s="65"/>
      <c r="E95" s="65"/>
      <c r="F95" s="65"/>
      <c r="G95" s="65"/>
      <c r="H95" s="65"/>
      <c r="I95" s="65"/>
      <c r="J95" s="69"/>
      <c r="K95" s="69" t="s">
        <v>403</v>
      </c>
      <c r="L95" s="69" t="s">
        <v>404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</row>
    <row r="96" spans="1:18">
      <c r="A96" s="69"/>
      <c r="B96" s="69"/>
      <c r="C96" s="69"/>
      <c r="D96" s="65"/>
      <c r="E96" s="65"/>
      <c r="F96" s="65"/>
      <c r="G96" s="65"/>
      <c r="H96" s="65"/>
      <c r="I96" s="65"/>
      <c r="J96" s="69"/>
      <c r="K96" s="69" t="s">
        <v>208</v>
      </c>
      <c r="L96" s="69" t="s">
        <v>319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</row>
    <row r="97" spans="1:18">
      <c r="A97" s="69"/>
      <c r="B97" s="69"/>
      <c r="C97" s="69"/>
      <c r="D97" s="65"/>
      <c r="E97" s="65"/>
      <c r="F97" s="65"/>
      <c r="G97" s="65"/>
      <c r="H97" s="65"/>
      <c r="I97" s="65"/>
      <c r="J97" s="71" t="s">
        <v>415</v>
      </c>
      <c r="K97" s="71" t="s">
        <v>273</v>
      </c>
      <c r="L97" s="71" t="s">
        <v>416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</row>
    <row r="98" spans="1:18">
      <c r="A98" s="69"/>
      <c r="B98" s="69"/>
      <c r="C98" s="69"/>
      <c r="D98" s="65"/>
      <c r="E98" s="65"/>
      <c r="F98" s="65"/>
      <c r="G98" s="65"/>
      <c r="H98" s="65"/>
      <c r="I98" s="65"/>
      <c r="J98" s="69"/>
      <c r="K98" s="69" t="s">
        <v>184</v>
      </c>
      <c r="L98" s="69" t="s">
        <v>417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</row>
    <row r="99" spans="1:18">
      <c r="A99" s="69"/>
      <c r="B99" s="69"/>
      <c r="C99" s="69"/>
      <c r="D99" s="65"/>
      <c r="E99" s="65"/>
      <c r="F99" s="65"/>
      <c r="G99" s="65"/>
      <c r="H99" s="65"/>
      <c r="I99" s="65"/>
      <c r="J99" s="69"/>
      <c r="K99" s="69" t="s">
        <v>208</v>
      </c>
      <c r="L99" s="69" t="s">
        <v>344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</row>
    <row r="100" spans="1:18">
      <c r="A100" s="69"/>
      <c r="B100" s="69"/>
      <c r="C100" s="69"/>
      <c r="D100" s="65"/>
      <c r="E100" s="65"/>
      <c r="F100" s="65"/>
      <c r="G100" s="65"/>
      <c r="H100" s="65"/>
      <c r="I100" s="65"/>
      <c r="J100" s="71" t="s">
        <v>418</v>
      </c>
      <c r="K100" s="71" t="s">
        <v>273</v>
      </c>
      <c r="L100" s="71" t="s">
        <v>339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</row>
    <row r="101" spans="1:18">
      <c r="A101" s="69"/>
      <c r="B101" s="69"/>
      <c r="C101" s="69"/>
      <c r="D101" s="65"/>
      <c r="E101" s="65"/>
      <c r="F101" s="65"/>
      <c r="G101" s="65"/>
      <c r="H101" s="65"/>
      <c r="I101" s="65"/>
      <c r="J101" s="69"/>
      <c r="K101" s="69" t="s">
        <v>184</v>
      </c>
      <c r="L101" s="69" t="s">
        <v>417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</row>
    <row r="102" spans="1:18">
      <c r="A102" s="69"/>
      <c r="B102" s="69"/>
      <c r="C102" s="69"/>
      <c r="D102" s="65"/>
      <c r="E102" s="65"/>
      <c r="F102" s="65"/>
      <c r="G102" s="65"/>
      <c r="H102" s="65"/>
      <c r="I102" s="65"/>
      <c r="J102" s="69"/>
      <c r="K102" s="69" t="s">
        <v>188</v>
      </c>
      <c r="L102" s="69" t="s">
        <v>419</v>
      </c>
      <c r="M102" s="68">
        <v>0</v>
      </c>
      <c r="N102" s="68">
        <v>0</v>
      </c>
      <c r="O102" s="68">
        <v>0</v>
      </c>
      <c r="P102" s="68">
        <v>0</v>
      </c>
      <c r="Q102" s="68">
        <v>0</v>
      </c>
      <c r="R102" s="68">
        <v>0</v>
      </c>
    </row>
    <row r="103" spans="1:18">
      <c r="A103" s="69"/>
      <c r="B103" s="69"/>
      <c r="C103" s="69"/>
      <c r="D103" s="65"/>
      <c r="E103" s="65"/>
      <c r="F103" s="65"/>
      <c r="G103" s="65"/>
      <c r="H103" s="65"/>
      <c r="I103" s="65"/>
      <c r="J103" s="69"/>
      <c r="K103" s="69" t="s">
        <v>213</v>
      </c>
      <c r="L103" s="69" t="s">
        <v>340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68">
        <v>0</v>
      </c>
    </row>
    <row r="104" spans="1:18">
      <c r="A104" s="69"/>
      <c r="B104" s="69"/>
      <c r="C104" s="69"/>
      <c r="D104" s="65"/>
      <c r="E104" s="65"/>
      <c r="F104" s="65"/>
      <c r="G104" s="65"/>
      <c r="H104" s="65"/>
      <c r="I104" s="65"/>
      <c r="J104" s="69"/>
      <c r="K104" s="69" t="s">
        <v>215</v>
      </c>
      <c r="L104" s="69" t="s">
        <v>342</v>
      </c>
      <c r="M104" s="68">
        <v>0</v>
      </c>
      <c r="N104" s="68">
        <v>0</v>
      </c>
      <c r="O104" s="68">
        <v>0</v>
      </c>
      <c r="P104" s="68">
        <v>0</v>
      </c>
      <c r="Q104" s="68">
        <v>0</v>
      </c>
      <c r="R104" s="68">
        <v>0</v>
      </c>
    </row>
    <row r="105" spans="1:18">
      <c r="A105" s="69"/>
      <c r="B105" s="69"/>
      <c r="C105" s="69"/>
      <c r="D105" s="65"/>
      <c r="E105" s="65"/>
      <c r="F105" s="65"/>
      <c r="G105" s="65"/>
      <c r="H105" s="65"/>
      <c r="I105" s="65"/>
      <c r="J105" s="69"/>
      <c r="K105" s="69" t="s">
        <v>208</v>
      </c>
      <c r="L105" s="69" t="s">
        <v>344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</row>
    <row r="106" spans="1:18">
      <c r="A106" s="69"/>
      <c r="B106" s="69"/>
      <c r="C106" s="69"/>
      <c r="D106" s="65"/>
      <c r="E106" s="65"/>
      <c r="F106" s="65"/>
      <c r="G106" s="65"/>
      <c r="H106" s="65"/>
      <c r="I106" s="65"/>
      <c r="J106" s="71" t="s">
        <v>420</v>
      </c>
      <c r="K106" s="71" t="s">
        <v>273</v>
      </c>
      <c r="L106" s="71" t="s">
        <v>364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</row>
    <row r="107" spans="1:18">
      <c r="A107" s="69"/>
      <c r="B107" s="69"/>
      <c r="C107" s="69"/>
      <c r="D107" s="65"/>
      <c r="E107" s="65"/>
      <c r="F107" s="65"/>
      <c r="G107" s="65"/>
      <c r="H107" s="65"/>
      <c r="I107" s="65"/>
      <c r="J107" s="69"/>
      <c r="K107" s="69" t="s">
        <v>186</v>
      </c>
      <c r="L107" s="69" t="s">
        <v>366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</row>
    <row r="108" spans="1:18">
      <c r="A108" s="69"/>
      <c r="B108" s="69"/>
      <c r="C108" s="69"/>
      <c r="D108" s="65"/>
      <c r="E108" s="65"/>
      <c r="F108" s="65"/>
      <c r="G108" s="65"/>
      <c r="H108" s="65"/>
      <c r="I108" s="65"/>
      <c r="J108" s="69"/>
      <c r="K108" s="69" t="s">
        <v>188</v>
      </c>
      <c r="L108" s="69" t="s">
        <v>367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</row>
    <row r="109" spans="1:18">
      <c r="A109" s="69"/>
      <c r="B109" s="69"/>
      <c r="C109" s="69"/>
      <c r="D109" s="65"/>
      <c r="E109" s="65"/>
      <c r="F109" s="65"/>
      <c r="G109" s="65"/>
      <c r="H109" s="65"/>
      <c r="I109" s="65"/>
      <c r="J109" s="71" t="s">
        <v>421</v>
      </c>
      <c r="K109" s="71" t="s">
        <v>273</v>
      </c>
      <c r="L109" s="71" t="s">
        <v>402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</row>
    <row r="110" spans="1:18">
      <c r="A110" s="69"/>
      <c r="B110" s="69"/>
      <c r="C110" s="69"/>
      <c r="D110" s="65"/>
      <c r="E110" s="65"/>
      <c r="F110" s="65"/>
      <c r="G110" s="65"/>
      <c r="H110" s="65"/>
      <c r="I110" s="65"/>
      <c r="J110" s="69"/>
      <c r="K110" s="69" t="s">
        <v>190</v>
      </c>
      <c r="L110" s="69" t="s">
        <v>405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</row>
    <row r="111" spans="1:18">
      <c r="A111" s="69"/>
      <c r="B111" s="69"/>
      <c r="C111" s="69"/>
      <c r="D111" s="65"/>
      <c r="E111" s="65"/>
      <c r="F111" s="65"/>
      <c r="G111" s="65"/>
      <c r="H111" s="65"/>
      <c r="I111" s="65"/>
      <c r="J111" s="69"/>
      <c r="K111" s="69" t="s">
        <v>192</v>
      </c>
      <c r="L111" s="69" t="s">
        <v>407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</row>
    <row r="112" spans="1:18">
      <c r="A112" s="69"/>
      <c r="B112" s="69"/>
      <c r="C112" s="69"/>
      <c r="D112" s="65"/>
      <c r="E112" s="65"/>
      <c r="F112" s="65"/>
      <c r="G112" s="65"/>
      <c r="H112" s="65"/>
      <c r="I112" s="65"/>
      <c r="J112" s="69"/>
      <c r="K112" s="69" t="s">
        <v>194</v>
      </c>
      <c r="L112" s="69" t="s">
        <v>410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</row>
    <row r="113" spans="1:18">
      <c r="A113" s="69"/>
      <c r="B113" s="69"/>
      <c r="C113" s="69"/>
      <c r="D113" s="65"/>
      <c r="E113" s="65"/>
      <c r="F113" s="65"/>
      <c r="G113" s="65"/>
      <c r="H113" s="65"/>
      <c r="I113" s="65"/>
      <c r="J113" s="69"/>
      <c r="K113" s="69" t="s">
        <v>208</v>
      </c>
      <c r="L113" s="69" t="s">
        <v>402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</row>
    <row r="114" spans="1:18">
      <c r="A114" s="70" t="s">
        <v>39</v>
      </c>
      <c r="B114" s="70"/>
      <c r="C114" s="70"/>
      <c r="D114" s="21"/>
      <c r="E114" s="21"/>
      <c r="F114" s="21"/>
      <c r="G114" s="21"/>
      <c r="H114" s="21"/>
      <c r="I114" s="21"/>
      <c r="J114" s="70" t="s">
        <v>39</v>
      </c>
      <c r="K114" s="70"/>
      <c r="L114" s="70"/>
      <c r="M114" s="30">
        <v>1496.291429</v>
      </c>
      <c r="N114" s="30">
        <v>1344.291429</v>
      </c>
      <c r="O114" s="30">
        <v>152</v>
      </c>
      <c r="P114" s="30">
        <v>0</v>
      </c>
      <c r="Q114" s="30">
        <v>0</v>
      </c>
      <c r="R114" s="30"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0" sqref="D10"/>
    </sheetView>
  </sheetViews>
  <sheetFormatPr defaultColWidth="9" defaultRowHeight="13.5" outlineLevelCol="7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ht="39.95" customHeight="1" spans="1:8">
      <c r="A1" s="3" t="s">
        <v>422</v>
      </c>
      <c r="B1" s="3"/>
      <c r="C1" s="3"/>
      <c r="D1" s="3"/>
      <c r="E1" s="3"/>
      <c r="F1" s="44"/>
      <c r="G1" s="44"/>
      <c r="H1" s="44"/>
    </row>
    <row r="2" ht="3" customHeight="1"/>
    <row r="3" s="42" customFormat="1" ht="28.5" customHeight="1" spans="1:5">
      <c r="A3" s="45" t="s">
        <v>423</v>
      </c>
      <c r="B3" s="45"/>
      <c r="C3" s="45"/>
      <c r="D3" s="45"/>
      <c r="E3" s="46" t="s">
        <v>41</v>
      </c>
    </row>
    <row r="4" ht="30" customHeight="1" spans="1:5">
      <c r="A4" s="47" t="s">
        <v>424</v>
      </c>
      <c r="B4" s="47" t="s">
        <v>425</v>
      </c>
      <c r="C4" s="47" t="s">
        <v>426</v>
      </c>
      <c r="D4" s="48" t="s">
        <v>427</v>
      </c>
      <c r="E4" s="48"/>
    </row>
    <row r="5" ht="30" customHeight="1" spans="1:5">
      <c r="A5" s="49"/>
      <c r="B5" s="49"/>
      <c r="C5" s="49"/>
      <c r="D5" s="50" t="s">
        <v>428</v>
      </c>
      <c r="E5" s="50" t="s">
        <v>429</v>
      </c>
    </row>
    <row r="6" ht="30" customHeight="1" spans="1:5">
      <c r="A6" s="51" t="s">
        <v>98</v>
      </c>
      <c r="B6" s="52">
        <f>SUM(B7:B9)</f>
        <v>11.1</v>
      </c>
      <c r="C6" s="52">
        <f>SUM(C7:C9)</f>
        <v>12.84</v>
      </c>
      <c r="D6" s="52">
        <f t="shared" ref="D6:D11" si="0">B6-C6</f>
        <v>-1.74</v>
      </c>
      <c r="E6" s="53">
        <f>D6/C6</f>
        <v>-0.135514018691589</v>
      </c>
    </row>
    <row r="7" ht="30" customHeight="1" spans="1:5">
      <c r="A7" s="52" t="s">
        <v>430</v>
      </c>
      <c r="B7" s="52">
        <v>0</v>
      </c>
      <c r="C7" s="52">
        <v>0</v>
      </c>
      <c r="D7" s="52">
        <f t="shared" si="0"/>
        <v>0</v>
      </c>
      <c r="E7" s="53">
        <v>0</v>
      </c>
    </row>
    <row r="8" ht="30" customHeight="1" spans="1:5">
      <c r="A8" s="52" t="s">
        <v>431</v>
      </c>
      <c r="B8" s="52">
        <v>3.6</v>
      </c>
      <c r="C8" s="52">
        <v>3.84</v>
      </c>
      <c r="D8" s="52">
        <f t="shared" si="0"/>
        <v>-0.24</v>
      </c>
      <c r="E8" s="53">
        <f>D8/C8</f>
        <v>-0.0624999999999999</v>
      </c>
    </row>
    <row r="9" ht="30" customHeight="1" spans="1:5">
      <c r="A9" s="52" t="s">
        <v>432</v>
      </c>
      <c r="B9" s="52">
        <v>7.5</v>
      </c>
      <c r="C9" s="52">
        <v>9</v>
      </c>
      <c r="D9" s="52">
        <f t="shared" si="0"/>
        <v>-1.5</v>
      </c>
      <c r="E9" s="53">
        <f>D9/C9</f>
        <v>-0.166666666666667</v>
      </c>
    </row>
    <row r="10" ht="30" customHeight="1" spans="1:5">
      <c r="A10" s="52" t="s">
        <v>433</v>
      </c>
      <c r="B10" s="52">
        <v>20</v>
      </c>
      <c r="C10" s="52">
        <v>0</v>
      </c>
      <c r="D10" s="52">
        <f t="shared" si="0"/>
        <v>20</v>
      </c>
      <c r="E10" s="53">
        <v>0</v>
      </c>
    </row>
    <row r="11" ht="30" customHeight="1" spans="1:5">
      <c r="A11" s="52" t="s">
        <v>434</v>
      </c>
      <c r="B11" s="52">
        <v>7.5</v>
      </c>
      <c r="C11" s="52">
        <v>9</v>
      </c>
      <c r="D11" s="52">
        <f t="shared" si="0"/>
        <v>-1.5</v>
      </c>
      <c r="E11" s="53">
        <f>D11/C11</f>
        <v>-0.166666666666667</v>
      </c>
    </row>
    <row r="12" ht="132" customHeight="1" spans="1:5">
      <c r="A12" s="54" t="s">
        <v>435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2019-01-24T03:26:43Z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