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00" firstSheet="12"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本次下达）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<sst xmlns="http://schemas.openxmlformats.org/spreadsheetml/2006/main" count="933" uniqueCount="443">
  <si>
    <t>附件3：</t>
  </si>
  <si>
    <t>预算01-1表</t>
  </si>
  <si>
    <t>2025年部门财务收支预算总表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</si>
  <si>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</si>
  <si>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</si>
  <si>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</si>
  <si>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</si>
  <si>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</si>
  <si>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</si>
  <si>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</si>
  <si>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</si>
  <si>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</si>
  <si>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</si>
  <si>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</si>
  <si>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</si>
  <si>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</si>
  <si>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</si>
  <si>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</si>
  <si>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</si>
  <si>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</si>
  <si>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</si>
  <si>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</si>
  <si>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</si>
  <si>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</si>
  <si>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</si>
  <si>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</si>
  <si>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</si>
  <si>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</si>
  <si>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</si>
  <si>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</si>
  <si>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</si>
  <si>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</si>
  <si>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</si>
  <si>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</si>
  <si>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</si>
  <si>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</si>
  <si>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</si>
  <si>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</si>
  <si>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</si>
  <si>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</si>
  <si>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</si>
  <si>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</si>
  <si>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</si>
  <si>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</si>
  <si>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</si>
  <si>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</si>
  <si>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</si>
  <si>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</si>
  <si>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</si>
  <si>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</si>
  <si>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</si>
  <si>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</si>
  <si>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</si>
  <si>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</si>
  <si>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</si>
  <si>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</si>
  <si>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</si>
  <si>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</si>
  <si>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</si>
  <si>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</si>
  <si>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</si>
  <si>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</si>
  <si>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</si>
  <si>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</si>
  <si>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</si>
  <si>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</si>
  <si>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</si>
  <si>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</si>
  <si>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</si>
  <si>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</si>
  <si>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</si>
  <si>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</si>
  <si>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129005</t>
  </si>
  <si>
    <t>迪庆藏族自治州文化馆</t>
  </si>
  <si>
    <t>预算01-3表</t>
  </si>
  <si>
    <t>2025年部门支出预算表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</si>
  <si>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</si>
  <si>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</si>
  <si>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</si>
  <si>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</si>
  <si>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</si>
  <si>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</si>
  <si>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</si>
  <si>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</si>
  <si>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</si>
  <si>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</si>
  <si>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</si>
  <si>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</si>
  <si>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</si>
  <si>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20199</t>
  </si>
  <si>
    <t>2019999</t>
  </si>
  <si>
    <t>207</t>
  </si>
  <si>
    <t>文化旅游体育与传媒支出</t>
  </si>
  <si>
    <t>20701</t>
  </si>
  <si>
    <t>2070109</t>
  </si>
  <si>
    <t>2070111</t>
  </si>
  <si>
    <t>2070199</t>
  </si>
  <si>
    <t>208</t>
  </si>
  <si>
    <t>社会保障和就业支出</t>
  </si>
  <si>
    <t>20805</t>
  </si>
  <si>
    <t>2080505</t>
  </si>
  <si>
    <t>2080506</t>
  </si>
  <si>
    <t>2080599</t>
  </si>
  <si>
    <t>20808</t>
  </si>
  <si>
    <t>2080802</t>
  </si>
  <si>
    <t>210</t>
  </si>
  <si>
    <t>卫生健康支出</t>
  </si>
  <si>
    <t>21011</t>
  </si>
  <si>
    <t>2101101</t>
  </si>
  <si>
    <t>2101102</t>
  </si>
  <si>
    <t>2101103</t>
  </si>
  <si>
    <t>2101199</t>
  </si>
  <si>
    <t>221</t>
  </si>
  <si>
    <t>住房保障支出</t>
  </si>
  <si>
    <t>22102</t>
  </si>
  <si>
    <t>2210201</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</si>
  <si>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</si>
  <si>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</si>
  <si>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</si>
  <si>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</si>
  <si>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</si>
  <si>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</si>
  <si>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</si>
  <si>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</si>
  <si>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</si>
  <si>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</si>
  <si>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</si>
  <si>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</si>
  <si>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</si>
  <si>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</si>
  <si>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</si>
  <si>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</si>
  <si>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</si>
  <si>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</si>
  <si>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</si>
  <si>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</si>
  <si>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</si>
  <si>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</si>
  <si>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</si>
  <si>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</si>
  <si>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</si>
  <si>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</si>
  <si>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</si>
  <si>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</si>
  <si>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</si>
  <si>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</si>
  <si>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</si>
  <si>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</si>
  <si>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</si>
  <si>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</si>
  <si>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</si>
  <si>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</si>
  <si>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</si>
  <si>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</si>
  <si>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</si>
  <si>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</si>
  <si>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</si>
  <si>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</si>
  <si>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</si>
  <si>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</si>
  <si>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</si>
  <si>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</si>
  <si>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</si>
  <si>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</si>
  <si>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</si>
  <si>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其他一般公共服务支出</t>
  </si>
  <si>
    <t>文化和旅游</t>
  </si>
  <si>
    <t>群众文化</t>
  </si>
  <si>
    <t>文化创作与保护</t>
  </si>
  <si>
    <t>其他文化和旅游支出</t>
  </si>
  <si>
    <t>行政事业单位养老支出</t>
  </si>
  <si>
    <t>机关事业单位基本养老保险缴费支出</t>
  </si>
  <si>
    <t>其他行政事业单位养老支出</t>
  </si>
  <si>
    <t>抚恤</t>
  </si>
  <si>
    <t>伤残抚恤</t>
  </si>
  <si>
    <t>行政事业单位医疗</t>
  </si>
  <si>
    <t>事业单位医疗</t>
  </si>
  <si>
    <t>公务员医疗补助</t>
  </si>
  <si>
    <t>其他行政事业单位医疗支出</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</si>
  <si>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</si>
  <si>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</si>
  <si>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</si>
  <si>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</si>
  <si>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</si>
  <si>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</si>
  <si>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</si>
  <si>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</si>
  <si>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</si>
  <si>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</si>
  <si>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</si>
  <si>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</si>
  <si>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</si>
  <si>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</si>
  <si>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</si>
  <si>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</si>
  <si>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</si>
  <si>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</si>
  <si>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</si>
  <si>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</si>
  <si>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</si>
  <si>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</si>
  <si>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</si>
  <si>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</si>
  <si>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</si>
  <si>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</si>
  <si>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</si>
  <si>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</si>
  <si>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</si>
  <si>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533400210000000017570</t>
  </si>
  <si>
    <t>事业人员工资支出</t>
  </si>
  <si>
    <t>30101</t>
  </si>
  <si>
    <t>基本工资</t>
  </si>
  <si>
    <t>30102</t>
  </si>
  <si>
    <t>津贴补贴</t>
  </si>
  <si>
    <t>30107</t>
  </si>
  <si>
    <t>绩效工资</t>
  </si>
  <si>
    <t>533400231100001404928</t>
  </si>
  <si>
    <t>事业人员规范后绩效奖</t>
  </si>
  <si>
    <t>533400210000000017571</t>
  </si>
  <si>
    <t>社会保障缴费</t>
  </si>
  <si>
    <t>30108</t>
  </si>
  <si>
    <t>机关事业单位基本养老保险缴费</t>
  </si>
  <si>
    <t>30110</t>
  </si>
  <si>
    <t>职工基本医疗保险缴费</t>
  </si>
  <si>
    <t>30111</t>
  </si>
  <si>
    <t>公务员医疗补助缴费</t>
  </si>
  <si>
    <t>30112</t>
  </si>
  <si>
    <t>其他社会保障缴费</t>
  </si>
  <si>
    <t>533400210000000017572</t>
  </si>
  <si>
    <t>30113</t>
  </si>
  <si>
    <t>533400210000000017578</t>
  </si>
  <si>
    <t>一般公用经费</t>
  </si>
  <si>
    <t>30207</t>
  </si>
  <si>
    <t>邮电费</t>
  </si>
  <si>
    <t>30211</t>
  </si>
  <si>
    <t>差旅费</t>
  </si>
  <si>
    <t>30201</t>
  </si>
  <si>
    <t>办公费</t>
  </si>
  <si>
    <t>30205</t>
  </si>
  <si>
    <t>水费</t>
  </si>
  <si>
    <t>533400231100001404917</t>
  </si>
  <si>
    <t>办公取暖费</t>
  </si>
  <si>
    <t>30208</t>
  </si>
  <si>
    <t>取暖费</t>
  </si>
  <si>
    <t>533400210000000017577</t>
  </si>
  <si>
    <t>工会经费</t>
  </si>
  <si>
    <t>30228</t>
  </si>
  <si>
    <t>30229</t>
  </si>
  <si>
    <t>福利费</t>
  </si>
  <si>
    <t>533400241100002152207</t>
  </si>
  <si>
    <t>体检费</t>
  </si>
  <si>
    <t>533400210000000017575</t>
  </si>
  <si>
    <t>公务用车运行维护费</t>
  </si>
  <si>
    <t>30231</t>
  </si>
  <si>
    <t>30299</t>
  </si>
  <si>
    <t>其他商品和服务支出</t>
  </si>
  <si>
    <t>533400231100001196993</t>
  </si>
  <si>
    <t>罗锦辉因公伤残抚恤金</t>
  </si>
  <si>
    <t>30304</t>
  </si>
  <si>
    <t>抚恤金</t>
  </si>
  <si>
    <t>预算05-1表</t>
  </si>
  <si>
    <t>2025年部门项目支出预算表</t>
  </si>
  <si>
    <t>项目分类</t>
  </si>
  <si>
    <t>项目单位</t>
  </si>
  <si>
    <t>本年拨款</t>
  </si>
  <si>
    <t>其中：本次下达</t>
  </si>
  <si>
    <t>迪庆传统民族文化搜集整理保护项目专项资金</t>
  </si>
  <si>
    <t>专项业务类</t>
  </si>
  <si>
    <t>533400210000000017487</t>
  </si>
  <si>
    <t>30227</t>
  </si>
  <si>
    <t>委托业务费</t>
  </si>
  <si>
    <t>迪庆打造业余演出队伍专项资金</t>
  </si>
  <si>
    <t>533400221100000198408</t>
  </si>
  <si>
    <t>迪庆州民族文化广场舞集萃、制作、普及、推广项目专项资金</t>
  </si>
  <si>
    <t>533400210000000017496</t>
  </si>
  <si>
    <t>迪庆州文化馆免费开放项目补助资金</t>
  </si>
  <si>
    <t>533400210000000019763</t>
  </si>
  <si>
    <t>中央支持地方公共文化服务建设补助资金</t>
  </si>
  <si>
    <t>533400231100001871690</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</si>
  <si>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</si>
  <si>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</si>
  <si>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</si>
  <si>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</si>
  <si>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</si>
  <si>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</si>
  <si>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</si>
  <si>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</si>
  <si>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</si>
  <si>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</si>
  <si>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</si>
  <si>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</si>
  <si>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</si>
  <si>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</si>
  <si>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中华优秀传统文化是中华文明的智慧结晶和精华所在，是中华民族的根和魂。以铸牢中华民族共同体意识为主线，加强各民族交往交流交融，充分挖掘民族文化资源，支持具有民族和地域特色的文化产品生产和文化活动开展，创建区域文化品牌，促进民族民间优秀传统文化传承和传播。
    2025年重点开展藏族以及彝族传统民族文化再挖掘、整理和展示工作，同时将音视频及文字资料归集到数据库进行留存。</t>
  </si>
  <si>
    <t>产出指标</t>
  </si>
  <si>
    <t>数量指标</t>
  </si>
  <si>
    <t>完成时间</t>
  </si>
  <si>
    <t>&gt;=</t>
  </si>
  <si>
    <t>11</t>
  </si>
  <si>
    <t>月</t>
  </si>
  <si>
    <t>定量指标</t>
  </si>
  <si>
    <t>11月份以前完成</t>
  </si>
  <si>
    <t>资料录入数据库</t>
  </si>
  <si>
    <t>1.00</t>
  </si>
  <si>
    <t>个</t>
  </si>
  <si>
    <t>音视频收集、资料录入数据库1个节目以上。</t>
  </si>
  <si>
    <t>时效指标</t>
  </si>
  <si>
    <t>及时率</t>
  </si>
  <si>
    <t>95</t>
  </si>
  <si>
    <t>%</t>
  </si>
  <si>
    <t>及时率=在规定时间内完成的数据库搜集整理入库个数/计划完成的数据库搜集整理入库个数*100%</t>
  </si>
  <si>
    <t>效益指标</t>
  </si>
  <si>
    <t>可持续影响</t>
  </si>
  <si>
    <t>迪庆民族民间传统文化在传承与保护中发扬光大</t>
  </si>
  <si>
    <t>=</t>
  </si>
  <si>
    <t>稳步提升。</t>
  </si>
  <si>
    <t>达标</t>
  </si>
  <si>
    <t>定性指标</t>
  </si>
  <si>
    <t>迪庆民族民间传统文化在传承与保护中发扬光大，在民族文化的创新发展中创造辉煌。</t>
  </si>
  <si>
    <t>满意度指标</t>
  </si>
  <si>
    <t>服务对象满意度</t>
  </si>
  <si>
    <t>群众满意度</t>
  </si>
  <si>
    <t>90</t>
  </si>
  <si>
    <t>群众满意度 达到90%以上。</t>
  </si>
  <si>
    <t>2025年完成打造6支业余演出队，每支演出队演员人数控制为30人，每支演出队年初制定相关计划并自行组织完成体现本地区民族特色的歌舞节目。在迪庆传统节日及重大节日、“五一”“十一”黄金周期间，由迪庆州文化馆根据实际情况需要演出时，至少抽调三支业余演出队伍各自完成一场演出任务。</t>
  </si>
  <si>
    <t>打造业余演出队伍支数</t>
  </si>
  <si>
    <t>支</t>
  </si>
  <si>
    <t>全年打造业余演出队伍2支。</t>
  </si>
  <si>
    <t>每支业余演出队伍人数</t>
  </si>
  <si>
    <t>30</t>
  </si>
  <si>
    <t>人</t>
  </si>
  <si>
    <t>每支业余演出队伍人数为30人。</t>
  </si>
  <si>
    <t>全年参加各类演出节目数</t>
  </si>
  <si>
    <t>全年参加各类演出节目数大于等于3个。</t>
  </si>
  <si>
    <t>成本指标</t>
  </si>
  <si>
    <t>经济成本指标</t>
  </si>
  <si>
    <t>&lt;=</t>
  </si>
  <si>
    <t>10</t>
  </si>
  <si>
    <t>（预算数 - 实际数）/ 预算数 * 100%。</t>
  </si>
  <si>
    <t>加强公共文化服务体系建设，推动社会主义文化事业的繁荣发展，更好地发挥群众文化业余演出团队的作用，不断满足全州群众日益增长的精神文化需求</t>
  </si>
  <si>
    <t>持续提升。</t>
  </si>
  <si>
    <t>加强公共文化服务体系建设，推动社会主义文化事业的繁荣发展，更好地发挥群众文化业余演出团队的作用，不断满足全州群众日益增长的精神文化需求。</t>
  </si>
  <si>
    <t>服务对象满意度大于等于90%。</t>
  </si>
  <si>
    <t>2025年完成迪庆州内广场舞教学及全覆盖普及推广，同时将收集到的音视频资料收录数据库进行保存。完成音乐制作一套时长45分钟，骨干人员培训600人次，普及推广15000人次，教学光碟及U盘制作360张，完成一期群众广场舞大赛，完成一期专业舞蹈讲座。推广受益人群达到15万人以上，为群众文化推广做出巨大影响力。</t>
  </si>
  <si>
    <t>教学光碟及U盘制作张数</t>
  </si>
  <si>
    <t>360</t>
  </si>
  <si>
    <t>张</t>
  </si>
  <si>
    <t>完成教学光碟及U盘制作360张。</t>
  </si>
  <si>
    <t>下乡采风调研天数</t>
  </si>
  <si>
    <t>80</t>
  </si>
  <si>
    <t>人次</t>
  </si>
  <si>
    <t>业务人员下乡采风80人次。</t>
  </si>
  <si>
    <t>骨干人员培训人次</t>
  </si>
  <si>
    <t>600</t>
  </si>
  <si>
    <t>完成骨干人员培训600人次。</t>
  </si>
  <si>
    <t>普及推广人次</t>
  </si>
  <si>
    <t>15000</t>
  </si>
  <si>
    <t>完成普及推广15000人次。</t>
  </si>
  <si>
    <t>丰富群众文化生活，满足人民群众要求，大力弘扬和发展优秀民族民间文化。</t>
  </si>
  <si>
    <t>进一步提升</t>
  </si>
  <si>
    <t>群众满意度达到90%以上</t>
  </si>
  <si>
    <t>2024年文化馆全部实现无障碍、零门槛进入，公共空间设施场地免费开放，所提供的基本服务项目全部免费。全年免费开放时间不低于340天，免费参观人次不低于8万人次，公共文化设施覆盖人群率达10%，免费开放观众满意度达90%以上。通过图片、视频、专题活动培训和讲座等多种展览形式，为观众提供优质、高效的公共文化服务体验。</t>
  </si>
  <si>
    <t>全年免费参观人次</t>
  </si>
  <si>
    <t>8万</t>
  </si>
  <si>
    <t>文化馆全年免费参观人次 8万以上。</t>
  </si>
  <si>
    <t>组织全州文化馆（站）业务骨干培训班期数</t>
  </si>
  <si>
    <t>期</t>
  </si>
  <si>
    <t>组织全州文化馆（站）业务骨干培训班1期以上。</t>
  </si>
  <si>
    <t>全年免费开放天数</t>
  </si>
  <si>
    <t>340</t>
  </si>
  <si>
    <t>天</t>
  </si>
  <si>
    <t>文化馆全年免费开放天数 340天以上。</t>
  </si>
  <si>
    <t>社会效益</t>
  </si>
  <si>
    <t>公共文化设施覆盖人群率</t>
  </si>
  <si>
    <t>公共文化设施覆盖人群率 10%以上。</t>
  </si>
  <si>
    <t>免费开放观众满意度</t>
  </si>
  <si>
    <t>免费开放观众满意度 90%以上。</t>
  </si>
  <si>
    <t>预算06表</t>
  </si>
  <si>
    <t>2025年部门政府性基金预算支出预算表</t>
  </si>
  <si>
    <t>政府性基金预算支出预算表</t>
  </si>
  <si>
    <t>单位名称：全部</t>
  </si>
  <si>
    <t>本年政府性基金预算支出</t>
  </si>
  <si>
    <t>本单位无政府性基金预算，本表无数据。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</si>
  <si>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</si>
  <si>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</si>
  <si>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</si>
  <si>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</si>
  <si>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</si>
  <si>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</si>
  <si>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</si>
  <si>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</si>
  <si>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</si>
  <si>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</si>
  <si>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</si>
  <si>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公务用车车辆燃料费</t>
  </si>
  <si>
    <t>C23120302 车辆加油、添加燃料服务</t>
  </si>
  <si>
    <t>升</t>
  </si>
  <si>
    <t>公务用车车辆维修保养费</t>
  </si>
  <si>
    <t>C23120301 车辆维修和保养服务</t>
  </si>
  <si>
    <t>次</t>
  </si>
  <si>
    <t>公务用车车辆保险费</t>
  </si>
  <si>
    <t>C1804010201 机动车保险服务</t>
  </si>
  <si>
    <t>份</t>
  </si>
  <si>
    <t>预算08表</t>
  </si>
  <si>
    <t>2025年部门政府购买服务预算表</t>
  </si>
  <si>
    <t>政府购买服务项目</t>
  </si>
  <si>
    <t>政府购买服务目录</t>
  </si>
  <si>
    <t>本单位无政府购买服务预算，本表无数据。</t>
  </si>
  <si>
    <t>预算09-1表</t>
  </si>
  <si>
    <t>2025年州对下转移支付预算表</t>
  </si>
  <si>
    <t>单位名称（项目）</t>
  </si>
  <si>
    <t>地区</t>
  </si>
  <si>
    <t>政府性基金</t>
  </si>
  <si>
    <t>开发区</t>
  </si>
  <si>
    <t>香格里拉市</t>
  </si>
  <si>
    <t>德钦县</t>
  </si>
  <si>
    <t>维西县</t>
  </si>
  <si>
    <t>本单位无对下转移支付预算，本表无数据。</t>
  </si>
  <si>
    <t>预算09-2表</t>
  </si>
  <si>
    <t>2025年州对下转移支付绩效目标表</t>
  </si>
  <si>
    <t/>
  </si>
  <si>
    <t>预算10表</t>
  </si>
  <si>
    <t>2025年新增资产配置表</t>
  </si>
  <si>
    <t>资产类别</t>
  </si>
  <si>
    <t>资产分类代码.名称</t>
  </si>
  <si>
    <t>资产名称</t>
  </si>
  <si>
    <t>计量单位</t>
  </si>
  <si>
    <t>财政部门批复数（元）</t>
  </si>
  <si>
    <t>单价</t>
  </si>
  <si>
    <t>金额</t>
  </si>
  <si>
    <t>本单位无新增资产配置预算，本表无数据。</t>
  </si>
  <si>
    <t>预算11表</t>
  </si>
  <si>
    <t>2025年中央转移支付补助项目支出预算表</t>
  </si>
  <si>
    <t>上级补助</t>
  </si>
  <si>
    <t>本单位无中央转移支付补助项目支出预算，本表无数据。</t>
  </si>
  <si>
    <t>预算12表</t>
  </si>
  <si>
    <t>2025年部门项目支出中期规划预算表</t>
  </si>
  <si>
    <t>项目级次</t>
  </si>
  <si>
    <t>2025年</t>
  </si>
  <si>
    <t>2026年</t>
  </si>
  <si>
    <t>2027年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</si>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</sst>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9">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sz val="20"/>
      <color rgb="FFFF0000"/>
      <name val="宋体"/>
      <charset val="1"/>
    </font>
    <font>
      <sz val="22"/>
      <color rgb="FFFF0000"/>
      <name val="宋体"/>
      <charset val="1"/>
    </font>
    <font>
      <b/>
      <sz val="23"/>
      <color theme="1"/>
      <name val="宋体"/>
      <charset val="134"/>
    </font>
    <font>
      <sz val="11"/>
      <color theme="1"/>
      <name val="宋体"/>
      <charset val="134"/>
    </font>
    <font>
      <sz val="16"/>
      <color rgb="FFFF0000"/>
      <name val="宋体"/>
      <charset val="134"/>
      <scheme val="minor"/>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b/>
      <sz val="9"/>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b/>
      <sz val="14"/>
      <color theme="1"/>
      <name val="宋体"/>
      <charset val="134"/>
      <scheme val="minor"/>
    </font>
    <font>
      <sz val="19"/>
      <color rgb="FF000000"/>
      <name val="宋体"/>
      <charset val="134"/>
    </font>
    <font>
      <b/>
      <sz val="11"/>
      <color rgb="FF000000"/>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protection locked="0"/>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4" borderId="17" applyNumberFormat="0" applyAlignment="0" applyProtection="0">
      <alignment vertical="center"/>
    </xf>
    <xf numFmtId="0" fontId="38" fillId="5" borderId="18" applyNumberFormat="0" applyAlignment="0" applyProtection="0">
      <alignment vertical="center"/>
    </xf>
    <xf numFmtId="0" fontId="39" fillId="5" borderId="17" applyNumberFormat="0" applyAlignment="0" applyProtection="0">
      <alignment vertical="center"/>
    </xf>
    <xf numFmtId="0" fontId="40" fillId="6"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176" fontId="48" fillId="0" borderId="7">
      <alignment horizontal="right" vertical="center"/>
    </xf>
    <xf numFmtId="49" fontId="48" fillId="0" borderId="7">
      <alignment horizontal="left" vertical="center" wrapText="1"/>
    </xf>
    <xf numFmtId="176" fontId="48" fillId="0" borderId="7">
      <alignment horizontal="right" vertical="center"/>
    </xf>
    <xf numFmtId="177" fontId="48" fillId="0" borderId="7">
      <alignment horizontal="right" vertical="center"/>
    </xf>
    <xf numFmtId="178" fontId="48" fillId="0" borderId="7">
      <alignment horizontal="right" vertical="center"/>
    </xf>
    <xf numFmtId="179" fontId="48" fillId="0" borderId="7">
      <alignment horizontal="right" vertical="center"/>
    </xf>
    <xf numFmtId="10" fontId="48" fillId="0" borderId="7">
      <alignment horizontal="right" vertical="center"/>
    </xf>
    <xf numFmtId="180" fontId="48" fillId="0" borderId="7">
      <alignment horizontal="right" vertical="center"/>
    </xf>
    <xf numFmtId="0" fontId="48" fillId="0" borderId="0">
      <alignment vertical="top"/>
      <protection locked="0"/>
    </xf>
  </cellStyleXfs>
  <cellXfs count="262">
    <xf numFmtId="0" fontId="0" fillId="0" borderId="0" xfId="0" applyBorder="1" applyAlignment="1" applyProtection="1">
      <alignment vertical="center"/>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1" fillId="0" borderId="0" xfId="0" applyFont="1" applyAlignment="1">
      <alignment horizontal="right"/>
      <protection locked="0"/>
    </xf>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7" fillId="0" borderId="7" xfId="0" applyFont="1" applyBorder="1" applyAlignment="1">
      <alignment horizontal="left" vertical="center" wrapText="1"/>
      <protection locked="0"/>
    </xf>
    <xf numFmtId="0" fontId="7" fillId="0" borderId="7" xfId="0" applyFont="1" applyBorder="1" applyAlignment="1">
      <alignment horizontal="left" vertical="center"/>
      <protection locked="0"/>
    </xf>
    <xf numFmtId="4" fontId="4" fillId="0" borderId="7" xfId="0" applyNumberFormat="1" applyFont="1" applyBorder="1" applyAlignment="1">
      <alignment horizontal="right" vertical="center" wrapText="1"/>
      <protection locked="0"/>
    </xf>
    <xf numFmtId="49" fontId="7" fillId="0" borderId="7" xfId="50" applyFont="1">
      <alignment horizontal="left" vertical="center" wrapText="1"/>
    </xf>
    <xf numFmtId="0" fontId="7" fillId="0" borderId="2" xfId="0" applyFont="1" applyBorder="1" applyAlignment="1">
      <alignment horizontal="center" vertical="center" wrapText="1"/>
      <protection locked="0"/>
    </xf>
    <xf numFmtId="0" fontId="7" fillId="0" borderId="3" xfId="0" applyFont="1" applyBorder="1" applyAlignment="1">
      <alignment horizontal="left" vertical="center" wrapText="1"/>
      <protection locked="0"/>
    </xf>
    <xf numFmtId="0" fontId="7" fillId="0" borderId="4" xfId="0" applyFont="1" applyBorder="1" applyAlignment="1">
      <alignment horizontal="left" vertical="center" wrapText="1"/>
      <protection locked="0"/>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6" fillId="0" borderId="7" xfId="0" applyFont="1" applyBorder="1" applyAlignment="1">
      <alignment horizontal="center" vertical="center" wrapText="1"/>
      <protection locked="0"/>
    </xf>
    <xf numFmtId="0" fontId="7" fillId="0" borderId="7" xfId="0" applyFont="1" applyBorder="1" applyAlignment="1" applyProtection="1">
      <alignment horizontal="left" vertical="center"/>
    </xf>
    <xf numFmtId="0" fontId="6" fillId="0" borderId="2" xfId="0" applyFont="1" applyBorder="1" applyAlignment="1">
      <alignment horizontal="center" vertical="center" wrapText="1"/>
      <protection locked="0"/>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0" fontId="8" fillId="0" borderId="0" xfId="57" applyFont="1" applyFill="1" applyAlignment="1" applyProtection="1">
      <alignment horizontal="center"/>
    </xf>
    <xf numFmtId="0" fontId="4" fillId="0" borderId="7" xfId="0" applyFont="1" applyBorder="1" applyAlignment="1">
      <alignment horizontal="right" vertical="center" wrapText="1"/>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6"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7" xfId="0" applyFont="1" applyBorder="1" applyAlignment="1" applyProtection="1">
      <alignment vertical="center" wrapText="1"/>
    </xf>
    <xf numFmtId="0" fontId="4" fillId="0" borderId="7" xfId="0" applyFont="1" applyBorder="1" applyAlignment="1" applyProtection="1">
      <alignment horizontal="right" vertical="center" wrapText="1"/>
    </xf>
    <xf numFmtId="0" fontId="4" fillId="0" borderId="7" xfId="0" applyFont="1" applyBorder="1" applyAlignment="1" applyProtection="1">
      <alignment horizontal="right" vertical="center"/>
    </xf>
    <xf numFmtId="0" fontId="4" fillId="0" borderId="7" xfId="0" applyFont="1" applyBorder="1" applyAlignment="1">
      <alignment horizontal="right" vertical="center"/>
      <protection locked="0"/>
    </xf>
    <xf numFmtId="0" fontId="4" fillId="0" borderId="2" xfId="0" applyFont="1" applyBorder="1" applyAlignment="1">
      <alignment horizontal="center" vertical="center" wrapText="1"/>
      <protection locked="0"/>
    </xf>
    <xf numFmtId="0" fontId="4" fillId="0" borderId="3" xfId="0" applyFont="1" applyBorder="1" applyAlignment="1">
      <alignment horizontal="center" vertical="center" wrapText="1"/>
      <protection locked="0"/>
    </xf>
    <xf numFmtId="0" fontId="4" fillId="0" borderId="4" xfId="0" applyFont="1" applyBorder="1" applyAlignment="1">
      <alignment horizontal="center" vertical="center" wrapText="1"/>
      <protection locked="0"/>
    </xf>
    <xf numFmtId="0" fontId="9" fillId="0" borderId="0" xfId="57" applyFont="1" applyFill="1" applyAlignment="1" applyProtection="1">
      <alignment horizontal="center" vertical="center"/>
    </xf>
    <xf numFmtId="0" fontId="10" fillId="0" borderId="0" xfId="0" applyFont="1" applyAlignment="1">
      <alignment horizontal="center" vertical="center"/>
      <protection locked="0"/>
    </xf>
    <xf numFmtId="0" fontId="7" fillId="0" borderId="0" xfId="0" applyFont="1" applyAlignment="1">
      <alignment horizontal="left" vertical="center"/>
      <protection locked="0"/>
    </xf>
    <xf numFmtId="0" fontId="6" fillId="0" borderId="0" xfId="0" applyFont="1" applyAlignment="1" applyProtection="1">
      <alignment vertical="center"/>
    </xf>
    <xf numFmtId="0" fontId="5" fillId="0" borderId="7" xfId="0" applyFont="1" applyBorder="1" applyAlignment="1">
      <alignment horizontal="center" vertical="center"/>
      <protection locked="0"/>
    </xf>
    <xf numFmtId="0" fontId="4" fillId="0" borderId="7" xfId="0" applyFont="1" applyBorder="1" applyAlignment="1">
      <alignment horizontal="left" vertical="center" wrapText="1"/>
      <protection locked="0"/>
    </xf>
    <xf numFmtId="0" fontId="4" fillId="0" borderId="7" xfId="0" applyFont="1" applyBorder="1" applyAlignment="1" applyProtection="1">
      <alignment horizontal="center" vertical="center" wrapText="1"/>
    </xf>
    <xf numFmtId="0" fontId="4" fillId="0" borderId="7" xfId="0" applyFont="1" applyBorder="1" applyAlignment="1">
      <alignment horizontal="center" vertical="center"/>
      <protection locked="0"/>
    </xf>
    <xf numFmtId="0" fontId="4" fillId="0" borderId="7" xfId="0" applyFont="1" applyBorder="1" applyAlignment="1">
      <alignment horizontal="center" vertical="center" wrapText="1"/>
      <protection locked="0"/>
    </xf>
    <xf numFmtId="0" fontId="4" fillId="0" borderId="0" xfId="0" applyFont="1" applyAlignment="1">
      <alignment horizontal="right" vertical="center"/>
      <protection locked="0"/>
    </xf>
    <xf numFmtId="0" fontId="1" fillId="0" borderId="0" xfId="0" applyFont="1" applyAlignment="1" applyProtection="1">
      <alignment horizontal="right" vertical="center"/>
    </xf>
    <xf numFmtId="0" fontId="7" fillId="0" borderId="0" xfId="0" applyFont="1" applyAlignment="1">
      <alignment horizontal="right" vertical="center"/>
      <protection locked="0"/>
    </xf>
    <xf numFmtId="0" fontId="3" fillId="0" borderId="0" xfId="0" applyFont="1" applyAlignment="1">
      <alignment horizontal="center" vertical="center"/>
      <protection locked="0"/>
    </xf>
    <xf numFmtId="0" fontId="4" fillId="0" borderId="0" xfId="0" applyFont="1" applyAlignment="1" applyProtection="1">
      <alignment horizontal="left" vertical="center" wrapText="1"/>
    </xf>
    <xf numFmtId="0" fontId="5" fillId="0" borderId="0" xfId="0" applyFont="1" applyAlignment="1" applyProtection="1">
      <alignment wrapText="1"/>
    </xf>
    <xf numFmtId="0" fontId="1" fillId="0" borderId="0" xfId="0" applyFont="1" applyAlignment="1" applyProtection="1">
      <alignment horizontal="right" wrapText="1"/>
    </xf>
    <xf numFmtId="0" fontId="6" fillId="0" borderId="0" xfId="0" applyFont="1" applyAlignment="1">
      <alignment horizontal="right"/>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5" fillId="0" borderId="8" xfId="0" applyFont="1" applyBorder="1" applyAlignment="1" applyProtection="1">
      <alignment horizontal="center" vertical="center" wrapText="1"/>
    </xf>
    <xf numFmtId="0" fontId="11" fillId="0" borderId="7" xfId="0" applyFont="1" applyBorder="1" applyAlignment="1">
      <alignment horizontal="center" vertical="center"/>
      <protection locked="0"/>
    </xf>
    <xf numFmtId="0" fontId="11" fillId="0" borderId="7" xfId="0" applyFont="1" applyBorder="1" applyAlignment="1" applyProtection="1">
      <alignment horizontal="center" vertical="center"/>
    </xf>
    <xf numFmtId="0" fontId="11" fillId="0" borderId="2" xfId="0" applyFont="1" applyBorder="1" applyAlignment="1" applyProtection="1">
      <alignment horizontal="center" vertical="center"/>
    </xf>
    <xf numFmtId="0" fontId="7" fillId="0" borderId="7" xfId="0" applyFont="1" applyBorder="1" applyAlignment="1" applyProtection="1">
      <alignment horizontal="left" vertical="center" wrapText="1"/>
    </xf>
    <xf numFmtId="4" fontId="7" fillId="0" borderId="7" xfId="0" applyNumberFormat="1" applyFont="1" applyBorder="1" applyAlignment="1">
      <alignment horizontal="right" vertical="center"/>
      <protection locked="0"/>
    </xf>
    <xf numFmtId="4" fontId="7" fillId="0" borderId="2" xfId="0" applyNumberFormat="1" applyFont="1" applyBorder="1" applyAlignment="1">
      <alignment horizontal="right" vertical="center"/>
      <protection locked="0"/>
    </xf>
    <xf numFmtId="0" fontId="7" fillId="0" borderId="7" xfId="0" applyFont="1" applyBorder="1" applyAlignment="1" applyProtection="1">
      <alignment horizontal="center" vertical="center"/>
    </xf>
    <xf numFmtId="0" fontId="12" fillId="0" borderId="0" xfId="0" applyFont="1" applyBorder="1" applyAlignment="1" applyProtection="1">
      <alignment vertical="center"/>
    </xf>
    <xf numFmtId="0" fontId="1" fillId="0" borderId="0" xfId="0" applyFont="1" applyAlignment="1" applyProtection="1">
      <alignment wrapText="1"/>
    </xf>
    <xf numFmtId="0" fontId="1" fillId="0" borderId="0" xfId="0" applyFont="1" applyAlignment="1">
      <protection locked="0"/>
    </xf>
    <xf numFmtId="0" fontId="7" fillId="0" borderId="0" xfId="0" applyFont="1" applyAlignment="1">
      <alignment vertical="top" wrapText="1"/>
      <protection locked="0"/>
    </xf>
    <xf numFmtId="0" fontId="3" fillId="0" borderId="0" xfId="0" applyFont="1" applyAlignment="1" applyProtection="1">
      <alignment horizontal="center" vertical="center" wrapText="1"/>
    </xf>
    <xf numFmtId="0" fontId="3" fillId="0" borderId="0" xfId="0" applyFont="1" applyAlignment="1">
      <alignment horizontal="center" vertical="center" wrapText="1"/>
      <protection locked="0"/>
    </xf>
    <xf numFmtId="0" fontId="5" fillId="0" borderId="0" xfId="0" applyFont="1" applyAlignment="1">
      <protection locked="0"/>
    </xf>
    <xf numFmtId="0" fontId="5" fillId="0" borderId="9" xfId="0" applyFont="1" applyBorder="1" applyAlignment="1" applyProtection="1">
      <alignment horizontal="center" vertical="center" wrapText="1"/>
    </xf>
    <xf numFmtId="0" fontId="5" fillId="0" borderId="9" xfId="0" applyFont="1" applyBorder="1" applyAlignment="1">
      <alignment horizontal="center" vertical="center" wrapText="1"/>
      <protection locked="0"/>
    </xf>
    <xf numFmtId="0" fontId="5" fillId="0" borderId="10" xfId="0" applyFont="1" applyBorder="1" applyAlignment="1" applyProtection="1">
      <alignment horizontal="center" vertical="center" wrapText="1"/>
    </xf>
    <xf numFmtId="0" fontId="5" fillId="0" borderId="10" xfId="0" applyFont="1" applyBorder="1" applyAlignment="1">
      <alignment horizontal="center" vertical="center" wrapText="1"/>
      <protection locked="0"/>
    </xf>
    <xf numFmtId="0" fontId="5" fillId="0" borderId="11" xfId="0" applyFont="1" applyBorder="1" applyAlignment="1" applyProtection="1">
      <alignment horizontal="center" vertical="center" wrapText="1"/>
    </xf>
    <xf numFmtId="0" fontId="5" fillId="0" borderId="11"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1" xfId="0" applyFont="1" applyBorder="1" applyAlignment="1">
      <alignment horizontal="left" vertical="center" wrapText="1"/>
      <protection locked="0"/>
    </xf>
    <xf numFmtId="4" fontId="4" fillId="0" borderId="11" xfId="0" applyNumberFormat="1" applyFont="1" applyBorder="1" applyAlignment="1">
      <alignment horizontal="right" vertical="center"/>
      <protection locked="0"/>
    </xf>
    <xf numFmtId="0" fontId="4" fillId="0" borderId="12" xfId="0" applyFont="1" applyBorder="1" applyAlignment="1" applyProtection="1">
      <alignment horizontal="center" vertical="center"/>
    </xf>
    <xf numFmtId="0" fontId="4" fillId="0" borderId="13" xfId="0" applyFont="1" applyBorder="1" applyAlignment="1" applyProtection="1">
      <alignment horizontal="left" vertical="center"/>
    </xf>
    <xf numFmtId="0" fontId="4" fillId="0" borderId="13" xfId="0" applyFont="1" applyBorder="1" applyAlignment="1">
      <alignment horizontal="left" vertical="center"/>
      <protection locked="0"/>
    </xf>
    <xf numFmtId="0" fontId="6" fillId="0" borderId="0" xfId="0" applyFont="1" applyAlignment="1" applyProtection="1">
      <alignment wrapText="1"/>
    </xf>
    <xf numFmtId="0" fontId="4" fillId="0" borderId="0" xfId="0" applyFont="1" applyAlignment="1">
      <alignment horizontal="right" vertical="center" wrapText="1"/>
      <protection locked="0"/>
    </xf>
    <xf numFmtId="0" fontId="4" fillId="0" borderId="0" xfId="0" applyFont="1" applyAlignment="1" applyProtection="1">
      <alignment horizontal="right" vertical="center" wrapText="1"/>
    </xf>
    <xf numFmtId="0" fontId="4" fillId="0" borderId="0" xfId="0" applyFont="1" applyAlignment="1">
      <alignment horizontal="right"/>
      <protection locked="0"/>
    </xf>
    <xf numFmtId="0" fontId="4" fillId="0" borderId="0" xfId="0" applyFont="1" applyAlignment="1">
      <alignment horizontal="right" wrapText="1"/>
      <protection locked="0"/>
    </xf>
    <xf numFmtId="0" fontId="4" fillId="0" borderId="0" xfId="0" applyFont="1" applyAlignment="1" applyProtection="1">
      <alignment horizontal="right" wrapText="1"/>
    </xf>
    <xf numFmtId="0" fontId="5" fillId="0" borderId="3" xfId="0" applyFont="1" applyBorder="1" applyAlignment="1">
      <alignment horizontal="center" vertical="center"/>
      <protection locked="0"/>
    </xf>
    <xf numFmtId="0" fontId="5" fillId="0" borderId="13" xfId="0" applyFont="1" applyBorder="1" applyAlignment="1" applyProtection="1">
      <alignment horizontal="center" vertical="center" wrapText="1"/>
    </xf>
    <xf numFmtId="0" fontId="5" fillId="0" borderId="13" xfId="0" applyFont="1" applyBorder="1" applyAlignment="1">
      <alignment horizontal="center" vertical="center"/>
      <protection locked="0"/>
    </xf>
    <xf numFmtId="0" fontId="5" fillId="0" borderId="13"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4" fontId="4" fillId="0" borderId="7" xfId="0" applyNumberFormat="1" applyFont="1" applyBorder="1" applyAlignment="1">
      <alignment horizontal="right" vertical="center"/>
      <protection locked="0"/>
    </xf>
    <xf numFmtId="0" fontId="5" fillId="0" borderId="11" xfId="0" applyFont="1" applyBorder="1" applyAlignment="1" applyProtection="1">
      <alignment horizontal="center" vertical="center"/>
    </xf>
    <xf numFmtId="0" fontId="5" fillId="0" borderId="11" xfId="0" applyFont="1" applyBorder="1" applyAlignment="1">
      <alignment horizontal="center" vertical="center"/>
      <protection locked="0"/>
    </xf>
    <xf numFmtId="0" fontId="4" fillId="0" borderId="11" xfId="0" applyFont="1" applyBorder="1" applyAlignment="1" applyProtection="1">
      <alignment horizontal="right" vertical="center"/>
    </xf>
    <xf numFmtId="0" fontId="11" fillId="0" borderId="10" xfId="0" applyFont="1" applyBorder="1" applyAlignment="1">
      <alignment horizontal="center" vertical="center" wrapText="1"/>
      <protection locked="0"/>
    </xf>
    <xf numFmtId="0" fontId="11" fillId="0" borderId="13" xfId="0" applyFont="1" applyBorder="1" applyAlignment="1">
      <alignment horizontal="center" vertical="center"/>
      <protection locked="0"/>
    </xf>
    <xf numFmtId="0" fontId="11" fillId="0" borderId="13" xfId="0" applyFont="1" applyBorder="1" applyAlignment="1">
      <alignment horizontal="center" vertical="center" wrapText="1"/>
      <protection locked="0"/>
    </xf>
    <xf numFmtId="0" fontId="4" fillId="0" borderId="0" xfId="0" applyFont="1" applyAlignment="1" applyProtection="1">
      <alignment horizontal="right"/>
    </xf>
    <xf numFmtId="0" fontId="13" fillId="0" borderId="0" xfId="0" applyFont="1" applyAlignment="1">
      <alignment horizontal="right"/>
      <protection locked="0"/>
    </xf>
    <xf numFmtId="49" fontId="13"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14" fillId="0" borderId="0" xfId="0" applyFont="1" applyAlignment="1">
      <alignment horizontal="center" vertical="center" wrapText="1"/>
      <protection locked="0"/>
    </xf>
    <xf numFmtId="0" fontId="14" fillId="0" borderId="0" xfId="0" applyFont="1" applyAlignment="1">
      <alignment horizontal="center" vertical="center"/>
      <protection locked="0"/>
    </xf>
    <xf numFmtId="0" fontId="14"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9" xfId="0" applyNumberFormat="1" applyFont="1" applyBorder="1" applyAlignment="1">
      <alignment horizontal="center" vertical="center" wrapText="1"/>
      <protection locked="0"/>
    </xf>
    <xf numFmtId="0" fontId="5" fillId="0" borderId="9"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11" xfId="0" applyNumberFormat="1" applyFont="1" applyBorder="1" applyAlignment="1">
      <alignment horizontal="center" vertical="center" wrapText="1"/>
      <protection locked="0"/>
    </xf>
    <xf numFmtId="49" fontId="5" fillId="0" borderId="11" xfId="0" applyNumberFormat="1" applyFont="1" applyBorder="1" applyAlignment="1">
      <alignment horizontal="center" vertical="center"/>
      <protection locked="0"/>
    </xf>
    <xf numFmtId="0" fontId="4" fillId="0" borderId="6" xfId="0" applyFont="1" applyBorder="1" applyAlignment="1">
      <alignment horizontal="left" vertical="center" wrapText="1"/>
      <protection locked="0"/>
    </xf>
    <xf numFmtId="4" fontId="4" fillId="0" borderId="11" xfId="0" applyNumberFormat="1" applyFont="1" applyBorder="1" applyAlignment="1">
      <alignment horizontal="right" vertical="center" wrapText="1"/>
      <protection locked="0"/>
    </xf>
    <xf numFmtId="0" fontId="6" fillId="0" borderId="2" xfId="0" applyFont="1" applyBorder="1" applyAlignment="1">
      <alignment horizontal="center" vertical="center"/>
      <protection locked="0"/>
    </xf>
    <xf numFmtId="0" fontId="6" fillId="0" borderId="3" xfId="0" applyFont="1" applyBorder="1" applyAlignment="1">
      <alignment horizontal="center" vertical="center"/>
      <protection locked="0"/>
    </xf>
    <xf numFmtId="0" fontId="6" fillId="0" borderId="4" xfId="0" applyFont="1" applyBorder="1" applyAlignment="1">
      <alignment horizontal="center" vertical="center"/>
      <protection locked="0"/>
    </xf>
    <xf numFmtId="4" fontId="4" fillId="0" borderId="11" xfId="0" applyNumberFormat="1" applyFont="1" applyBorder="1" applyAlignment="1" applyProtection="1">
      <alignment horizontal="right" vertical="center"/>
    </xf>
    <xf numFmtId="4" fontId="4" fillId="0" borderId="11" xfId="0" applyNumberFormat="1" applyFont="1" applyBorder="1" applyAlignment="1" applyProtection="1">
      <alignment horizontal="right" vertical="center" wrapText="1"/>
    </xf>
    <xf numFmtId="0" fontId="0" fillId="0" borderId="0" xfId="0" applyBorder="1" applyAlignment="1" applyProtection="1">
      <alignment vertical="center" wrapText="1"/>
    </xf>
    <xf numFmtId="0" fontId="7" fillId="0" borderId="0" xfId="0" applyFont="1" applyAlignment="1">
      <alignment horizontal="left" vertical="center" wrapText="1"/>
      <protection locked="0"/>
    </xf>
    <xf numFmtId="0" fontId="6" fillId="0" borderId="0" xfId="0" applyFont="1" applyAlignment="1" applyProtection="1">
      <alignment vertical="center" wrapText="1"/>
    </xf>
    <xf numFmtId="3" fontId="5" fillId="0" borderId="7" xfId="0" applyNumberFormat="1" applyFont="1" applyBorder="1" applyAlignment="1" applyProtection="1">
      <alignment horizontal="center" vertical="center" wrapText="1"/>
    </xf>
    <xf numFmtId="0" fontId="4" fillId="0" borderId="7"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7" xfId="0" applyFont="1" applyBorder="1" applyAlignment="1" applyProtection="1">
      <alignment vertical="center" wrapText="1"/>
    </xf>
    <xf numFmtId="0" fontId="7" fillId="0" borderId="7" xfId="0" applyFont="1" applyBorder="1" applyAlignment="1">
      <alignment vertical="center" wrapText="1"/>
      <protection locked="0"/>
    </xf>
    <xf numFmtId="49" fontId="7" fillId="0" borderId="7" xfId="50" applyFont="1" applyAlignment="1">
      <alignment horizontal="left" vertical="center" wrapText="1"/>
    </xf>
    <xf numFmtId="49" fontId="1" fillId="0" borderId="0" xfId="0" applyNumberFormat="1" applyFont="1" applyAlignment="1" applyProtection="1">
      <alignment vertical="center"/>
    </xf>
    <xf numFmtId="3" fontId="6" fillId="0" borderId="7" xfId="0" applyNumberFormat="1" applyFont="1" applyBorder="1" applyAlignment="1" applyProtection="1">
      <alignment horizontal="center" vertical="center"/>
    </xf>
    <xf numFmtId="0" fontId="7" fillId="0" borderId="7" xfId="0" applyFont="1" applyBorder="1" applyAlignment="1">
      <alignment horizontal="center" vertical="center" wrapText="1"/>
      <protection locked="0"/>
    </xf>
    <xf numFmtId="0" fontId="5" fillId="0" borderId="0" xfId="0" applyFont="1" applyAlignment="1" applyProtection="1">
      <alignment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2" xfId="0" applyFont="1" applyBorder="1" applyAlignment="1">
      <alignment horizontal="center" vertical="center" wrapText="1"/>
      <protection locked="0"/>
    </xf>
    <xf numFmtId="176" fontId="7" fillId="0" borderId="7" xfId="51" applyFont="1" applyAlignment="1">
      <alignment horizontal="right" vertical="center"/>
    </xf>
    <xf numFmtId="4" fontId="4" fillId="0" borderId="7" xfId="0" applyNumberFormat="1" applyFont="1" applyBorder="1" applyAlignment="1" applyProtection="1">
      <alignment horizontal="right" vertical="center" wrapText="1"/>
    </xf>
    <xf numFmtId="0" fontId="5" fillId="0" borderId="5" xfId="0" applyFont="1" applyBorder="1" applyAlignment="1">
      <alignment horizontal="center" vertical="center"/>
      <protection locked="0"/>
    </xf>
    <xf numFmtId="4" fontId="4" fillId="0" borderId="7" xfId="0" applyNumberFormat="1" applyFont="1" applyBorder="1" applyAlignment="1" applyProtection="1">
      <alignment horizontal="right" vertical="center"/>
    </xf>
    <xf numFmtId="0" fontId="6"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6" fillId="0" borderId="7" xfId="0" applyNumberFormat="1" applyFont="1" applyBorder="1" applyAlignment="1">
      <alignment horizontal="center" vertical="center"/>
      <protection locked="0"/>
    </xf>
    <xf numFmtId="0" fontId="7" fillId="0" borderId="3" xfId="0" applyFont="1" applyBorder="1" applyAlignment="1">
      <alignment horizontal="left" vertical="center"/>
      <protection locked="0"/>
    </xf>
    <xf numFmtId="0" fontId="7" fillId="0" borderId="4" xfId="0" applyFont="1" applyBorder="1" applyAlignment="1">
      <alignment horizontal="left" vertical="center"/>
      <protection locked="0"/>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176" fontId="7" fillId="0" borderId="7" xfId="51" applyFont="1">
      <alignment horizontal="right" vertical="center"/>
    </xf>
    <xf numFmtId="0" fontId="6" fillId="0" borderId="0" xfId="0" applyFont="1" applyAlignment="1" applyProtection="1">
      <alignment horizontal="center" wrapText="1"/>
    </xf>
    <xf numFmtId="0" fontId="7" fillId="0" borderId="0" xfId="0" applyFont="1" applyAlignment="1" applyProtection="1"/>
    <xf numFmtId="0" fontId="7" fillId="0" borderId="0" xfId="0" applyFont="1" applyAlignment="1" applyProtection="1">
      <alignment horizontal="right" wrapText="1"/>
    </xf>
    <xf numFmtId="0" fontId="15" fillId="0" borderId="0" xfId="0" applyFont="1" applyAlignment="1">
      <alignment horizontal="center" vertical="center" wrapText="1"/>
      <protection locked="0"/>
    </xf>
    <xf numFmtId="0" fontId="16" fillId="0" borderId="0" xfId="0" applyFont="1" applyAlignment="1" applyProtection="1">
      <alignment horizontal="center" vertical="center" wrapText="1"/>
    </xf>
    <xf numFmtId="0" fontId="6" fillId="0" borderId="0" xfId="0" applyFont="1" applyAlignment="1" applyProtection="1"/>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6" xfId="0" applyFont="1" applyBorder="1" applyAlignment="1" applyProtection="1">
      <alignment horizontal="center" vertical="center" wrapText="1"/>
    </xf>
    <xf numFmtId="0" fontId="11" fillId="0" borderId="6" xfId="0" applyFont="1" applyBorder="1" applyAlignment="1" applyProtection="1">
      <alignment horizontal="center" vertical="center"/>
    </xf>
    <xf numFmtId="0" fontId="17" fillId="0" borderId="7"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4" fontId="7" fillId="0" borderId="7" xfId="0" applyNumberFormat="1" applyFont="1" applyBorder="1" applyAlignment="1" applyProtection="1">
      <alignment horizontal="right" vertical="center"/>
    </xf>
    <xf numFmtId="4" fontId="7" fillId="0" borderId="2" xfId="0" applyNumberFormat="1" applyFont="1" applyBorder="1" applyAlignment="1" applyProtection="1">
      <alignment horizontal="right" vertical="center"/>
    </xf>
    <xf numFmtId="0" fontId="6" fillId="0" borderId="0" xfId="0" applyFont="1" applyProtection="1">
      <alignment vertical="top"/>
    </xf>
    <xf numFmtId="49" fontId="6" fillId="0" borderId="0" xfId="0" applyNumberFormat="1" applyFont="1" applyAlignment="1" applyProtection="1"/>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0" fontId="5" fillId="0" borderId="7" xfId="0" applyFont="1" applyBorder="1" applyAlignment="1" applyProtection="1">
      <alignment horizontal="center" vertical="center"/>
    </xf>
    <xf numFmtId="49" fontId="5" fillId="0" borderId="7" xfId="0" applyNumberFormat="1" applyFont="1" applyBorder="1" applyAlignment="1">
      <alignment horizontal="center" vertical="center"/>
      <protection locked="0"/>
    </xf>
    <xf numFmtId="4" fontId="7" fillId="0" borderId="7" xfId="0" applyNumberFormat="1" applyFont="1" applyBorder="1" applyAlignment="1" applyProtection="1">
      <alignment horizontal="right" vertical="center" wrapText="1"/>
    </xf>
    <xf numFmtId="0" fontId="4" fillId="0" borderId="7"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2"/>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4" fontId="7" fillId="0" borderId="7" xfId="0" applyNumberFormat="1" applyFont="1" applyBorder="1" applyAlignment="1">
      <alignment horizontal="right" vertical="center" wrapText="1"/>
      <protection locked="0"/>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20" fillId="0" borderId="7" xfId="0" applyFont="1" applyBorder="1" applyAlignment="1" applyProtection="1">
      <alignment vertical="center"/>
    </xf>
    <xf numFmtId="4" fontId="4" fillId="0" borderId="7" xfId="0" applyNumberFormat="1" applyFont="1" applyBorder="1" applyAlignment="1" applyProtection="1">
      <alignment vertical="center"/>
    </xf>
    <xf numFmtId="0" fontId="20" fillId="0" borderId="7" xfId="0" applyFont="1" applyBorder="1" applyAlignment="1">
      <alignment horizontal="left" vertical="center"/>
      <protection locked="0"/>
    </xf>
    <xf numFmtId="0" fontId="4" fillId="0" borderId="7" xfId="0" applyFont="1" applyBorder="1" applyAlignment="1">
      <alignment vertical="center"/>
      <protection locked="0"/>
    </xf>
    <xf numFmtId="0" fontId="4" fillId="0" borderId="7" xfId="0" applyFont="1" applyBorder="1" applyAlignment="1">
      <alignment horizontal="left" vertical="center"/>
      <protection locked="0"/>
    </xf>
    <xf numFmtId="4" fontId="4" fillId="0" borderId="7" xfId="0" applyNumberFormat="1" applyFont="1" applyBorder="1" applyAlignment="1">
      <alignment vertical="center"/>
      <protection locked="0"/>
    </xf>
    <xf numFmtId="0" fontId="20" fillId="0" borderId="7" xfId="0" applyFont="1" applyBorder="1" applyAlignment="1">
      <alignment vertical="center"/>
      <protection locked="0"/>
    </xf>
    <xf numFmtId="0" fontId="4" fillId="0" borderId="7" xfId="0" applyFont="1" applyBorder="1" applyAlignment="1" applyProtection="1">
      <alignment vertical="center"/>
    </xf>
    <xf numFmtId="0" fontId="4" fillId="0" borderId="7" xfId="0" applyFont="1" applyBorder="1" applyAlignment="1" applyProtection="1">
      <alignment horizontal="left" vertical="center"/>
    </xf>
    <xf numFmtId="0" fontId="6" fillId="0" borderId="7" xfId="0" applyFont="1" applyBorder="1" applyAlignment="1" applyProtection="1">
      <alignment vertical="center"/>
    </xf>
    <xf numFmtId="0" fontId="20" fillId="0" borderId="7" xfId="0" applyFont="1" applyBorder="1" applyAlignment="1" applyProtection="1">
      <alignment horizontal="center" vertical="center"/>
    </xf>
    <xf numFmtId="0" fontId="20" fillId="0" borderId="7" xfId="0" applyFont="1" applyBorder="1" applyAlignment="1">
      <alignment horizontal="center" vertical="center"/>
      <protection locked="0"/>
    </xf>
    <xf numFmtId="4" fontId="20" fillId="0" borderId="7" xfId="0" applyNumberFormat="1" applyFont="1" applyBorder="1" applyAlignment="1" applyProtection="1">
      <alignment vertical="center"/>
    </xf>
    <xf numFmtId="0" fontId="21" fillId="0" borderId="0" xfId="0" applyFont="1" applyProtection="1">
      <alignment vertical="top"/>
    </xf>
    <xf numFmtId="0" fontId="22"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3" fontId="5" fillId="0" borderId="7" xfId="0" applyNumberFormat="1" applyFont="1" applyBorder="1" applyAlignment="1" applyProtection="1">
      <alignment horizontal="center" vertical="center"/>
    </xf>
    <xf numFmtId="0" fontId="6" fillId="0" borderId="4" xfId="0" applyFont="1" applyBorder="1" applyAlignment="1" applyProtection="1">
      <alignment horizontal="center" vertical="center" wrapText="1"/>
    </xf>
    <xf numFmtId="0" fontId="23" fillId="0" borderId="0" xfId="0" applyFont="1" applyAlignment="1" applyProtection="1"/>
    <xf numFmtId="0" fontId="24" fillId="0" borderId="0" xfId="0" applyFont="1" applyAlignment="1" applyProtection="1">
      <alignment horizontal="center" vertical="center"/>
    </xf>
    <xf numFmtId="0" fontId="6" fillId="0" borderId="1" xfId="0" applyFont="1" applyBorder="1" applyAlignment="1">
      <alignment horizontal="center" vertical="center" wrapText="1"/>
      <protection locked="0"/>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1" fillId="0" borderId="7"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11" xfId="0" applyFont="1" applyBorder="1" applyAlignment="1" applyProtection="1">
      <alignment vertical="center" wrapText="1"/>
    </xf>
    <xf numFmtId="4" fontId="4" fillId="0" borderId="11" xfId="0" applyNumberFormat="1" applyFont="1" applyBorder="1" applyAlignment="1" applyProtection="1">
      <alignment vertical="center"/>
    </xf>
    <xf numFmtId="4" fontId="4" fillId="0" borderId="11" xfId="0" applyNumberFormat="1" applyFont="1" applyBorder="1" applyAlignment="1">
      <alignment vertical="center"/>
      <protection locked="0"/>
    </xf>
    <xf numFmtId="0" fontId="4" fillId="0" borderId="6" xfId="0" applyFont="1" applyBorder="1" applyAlignment="1" applyProtection="1">
      <alignment horizontal="center" vertical="center"/>
    </xf>
    <xf numFmtId="0" fontId="4" fillId="0" borderId="11" xfId="0" applyFont="1" applyBorder="1" applyAlignment="1" applyProtection="1">
      <alignment vertical="center"/>
    </xf>
    <xf numFmtId="0" fontId="24" fillId="0" borderId="0" xfId="0" applyFont="1" applyAlignment="1">
      <alignment horizontal="center" vertical="center"/>
      <protection locked="0"/>
    </xf>
    <xf numFmtId="0" fontId="6" fillId="0" borderId="3" xfId="0" applyFont="1" applyBorder="1" applyAlignment="1" applyProtection="1">
      <alignment horizontal="center" vertical="center"/>
    </xf>
    <xf numFmtId="0" fontId="6" fillId="0" borderId="13" xfId="0" applyFont="1" applyBorder="1" applyAlignment="1" applyProtection="1">
      <alignment horizontal="center" vertical="center"/>
    </xf>
    <xf numFmtId="0" fontId="7" fillId="0" borderId="11" xfId="0" applyFont="1" applyBorder="1" applyAlignment="1">
      <alignment horizontal="center" vertical="center"/>
      <protection locked="0"/>
    </xf>
    <xf numFmtId="0" fontId="6" fillId="2" borderId="4" xfId="0" applyFont="1" applyFill="1" applyBorder="1" applyAlignment="1">
      <alignment horizontal="center" vertical="center" wrapText="1"/>
      <protection locked="0"/>
    </xf>
    <xf numFmtId="0" fontId="25" fillId="0" borderId="0" xfId="0" applyFont="1" applyBorder="1" applyAlignment="1" applyProtection="1">
      <alignment vertical="center"/>
    </xf>
    <xf numFmtId="0" fontId="26" fillId="0" borderId="0" xfId="0" applyFont="1" applyAlignment="1" applyProtection="1">
      <alignment horizontal="center" vertical="top"/>
    </xf>
    <xf numFmtId="0" fontId="27" fillId="0" borderId="0" xfId="0" applyFont="1" applyAlignment="1" applyProtection="1">
      <alignment horizontal="center" vertical="center"/>
    </xf>
    <xf numFmtId="0" fontId="4" fillId="0" borderId="6" xfId="0" applyFont="1" applyBorder="1" applyAlignment="1" applyProtection="1">
      <alignment horizontal="left" vertical="center"/>
    </xf>
    <xf numFmtId="4" fontId="4" fillId="0" borderId="12" xfId="0" applyNumberFormat="1" applyFont="1" applyBorder="1" applyAlignment="1">
      <alignment horizontal="right" vertical="center"/>
      <protection locked="0"/>
    </xf>
    <xf numFmtId="0" fontId="4" fillId="0" borderId="6" xfId="0" applyFont="1" applyBorder="1" applyAlignment="1">
      <alignment horizontal="left" vertical="center"/>
      <protection locked="0"/>
    </xf>
    <xf numFmtId="0" fontId="4" fillId="0" borderId="12" xfId="0" applyFont="1" applyBorder="1" applyAlignment="1">
      <alignment horizontal="right" vertical="center"/>
      <protection locked="0"/>
    </xf>
    <xf numFmtId="0" fontId="6" fillId="0" borderId="7" xfId="0" applyFont="1" applyBorder="1" applyAlignment="1" applyProtection="1"/>
    <xf numFmtId="0" fontId="20" fillId="0" borderId="6" xfId="0" applyFont="1" applyBorder="1" applyAlignment="1" applyProtection="1">
      <alignment horizontal="center" vertical="center"/>
    </xf>
    <xf numFmtId="0" fontId="20" fillId="0" borderId="12" xfId="0" applyFont="1" applyBorder="1" applyAlignment="1" applyProtection="1">
      <alignment horizontal="right" vertical="center"/>
    </xf>
    <xf numFmtId="4" fontId="20" fillId="0" borderId="12" xfId="0" applyNumberFormat="1" applyFont="1" applyBorder="1" applyAlignment="1" applyProtection="1">
      <alignment horizontal="right" vertical="center"/>
    </xf>
    <xf numFmtId="4" fontId="20" fillId="0" borderId="7" xfId="0" applyNumberFormat="1" applyFont="1" applyBorder="1" applyAlignment="1" applyProtection="1">
      <alignment horizontal="right" vertical="center"/>
    </xf>
    <xf numFmtId="0" fontId="4" fillId="0" borderId="12" xfId="0" applyFont="1" applyBorder="1" applyAlignment="1" applyProtection="1">
      <alignment horizontal="right" vertical="center"/>
    </xf>
    <xf numFmtId="0" fontId="20" fillId="0" borderId="6" xfId="0" applyFont="1" applyBorder="1" applyAlignment="1">
      <alignment horizontal="center" vertical="center"/>
      <protection locked="0"/>
    </xf>
    <xf numFmtId="4" fontId="20" fillId="0" borderId="12" xfId="0" applyNumberFormat="1" applyFont="1" applyBorder="1" applyAlignment="1">
      <alignment horizontal="right" vertical="center"/>
      <protection locked="0"/>
    </xf>
    <xf numFmtId="4" fontId="20" fillId="0" borderId="7" xfId="0" applyNumberFormat="1" applyFont="1" applyBorder="1" applyAlignment="1">
      <alignment horizontal="righ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workbookViewId="0">
      <selection activeCell="G7" sqref="G7"/>
    </sheetView>
  </sheetViews>
  <sheetFormatPr defaultColWidth="10.7083333333333" defaultRowHeight="12" customHeight="1" outlineLevelCol="3"/>
  <cols>
    <col min="1" max="1" width="32" customWidth="1"/>
    <col min="2" max="2" width="23.875" customWidth="1"/>
    <col min="3" max="3" width="29.125" customWidth="1"/>
    <col min="4" max="4" width="23.875" customWidth="1"/>
  </cols>
  <sheetData>
    <row r="1" ht="32" customHeight="1" spans="1:4">
      <c r="A1" s="246" t="s">
        <v>0</v>
      </c>
      <c r="D1" s="120" t="s">
        <v>1</v>
      </c>
    </row>
    <row r="2" ht="36" customHeight="1" spans="1:4">
      <c r="A2" s="4" t="s">
        <v>2</v>
      </c>
      <c r="B2" s="247"/>
      <c r="C2" s="247"/>
      <c r="D2" s="247"/>
    </row>
    <row r="3" ht="24" customHeight="1" spans="1:4">
      <c r="A3" s="40" t="str">
        <f>"单位名称："&amp;"迪庆藏族自治州文化馆"</f>
        <v>单位名称：迪庆藏族自治州文化馆</v>
      </c>
      <c r="B3" s="248"/>
      <c r="C3" s="248"/>
      <c r="D3" s="38" t="s">
        <v>3</v>
      </c>
    </row>
    <row r="4" ht="19.5" customHeight="1" spans="1:4">
      <c r="A4" s="12" t="s">
        <v>4</v>
      </c>
      <c r="B4" s="14"/>
      <c r="C4" s="12" t="s">
        <v>5</v>
      </c>
      <c r="D4" s="14"/>
    </row>
    <row r="5" ht="19.5" customHeight="1" spans="1:4">
      <c r="A5" s="28" t="s">
        <v>6</v>
      </c>
      <c r="B5" s="28" t="s">
        <v>7</v>
      </c>
      <c r="C5" s="28" t="s">
        <v>8</v>
      </c>
      <c r="D5" s="28" t="s">
        <v>7</v>
      </c>
    </row>
    <row r="6" ht="19.5" customHeight="1" spans="1:4">
      <c r="A6" s="30"/>
      <c r="B6" s="30"/>
      <c r="C6" s="30"/>
      <c r="D6" s="30"/>
    </row>
    <row r="7" ht="22.5" customHeight="1" spans="1:4">
      <c r="A7" s="211" t="s">
        <v>9</v>
      </c>
      <c r="B7" s="160">
        <v>7713186.41</v>
      </c>
      <c r="C7" s="211" t="s">
        <v>10</v>
      </c>
      <c r="D7" s="160">
        <v>30600</v>
      </c>
    </row>
    <row r="8" ht="22.5" customHeight="1" spans="1:4">
      <c r="A8" s="211" t="s">
        <v>11</v>
      </c>
      <c r="B8" s="160"/>
      <c r="C8" s="211" t="s">
        <v>12</v>
      </c>
      <c r="D8" s="160"/>
    </row>
    <row r="9" ht="22.5" customHeight="1" spans="1:4">
      <c r="A9" s="211" t="s">
        <v>13</v>
      </c>
      <c r="B9" s="160"/>
      <c r="C9" s="211" t="s">
        <v>14</v>
      </c>
      <c r="D9" s="160"/>
    </row>
    <row r="10" ht="22.5" customHeight="1" spans="1:4">
      <c r="A10" s="211" t="s">
        <v>15</v>
      </c>
      <c r="B10" s="113"/>
      <c r="C10" s="211" t="s">
        <v>16</v>
      </c>
      <c r="D10" s="160"/>
    </row>
    <row r="11" ht="22.5" customHeight="1" spans="1:4">
      <c r="A11" s="211" t="s">
        <v>17</v>
      </c>
      <c r="B11" s="160"/>
      <c r="C11" s="207" t="s">
        <v>18</v>
      </c>
      <c r="D11" s="113"/>
    </row>
    <row r="12" ht="22.5" customHeight="1" spans="1:4">
      <c r="A12" s="211" t="s">
        <v>19</v>
      </c>
      <c r="B12" s="113"/>
      <c r="C12" s="207" t="s">
        <v>20</v>
      </c>
      <c r="D12" s="113"/>
    </row>
    <row r="13" ht="22.5" customHeight="1" spans="1:4">
      <c r="A13" s="211" t="s">
        <v>21</v>
      </c>
      <c r="B13" s="113"/>
      <c r="C13" s="207" t="s">
        <v>22</v>
      </c>
      <c r="D13" s="113">
        <v>6123104.94</v>
      </c>
    </row>
    <row r="14" ht="22.5" customHeight="1" spans="1:4">
      <c r="A14" s="211" t="s">
        <v>23</v>
      </c>
      <c r="B14" s="113"/>
      <c r="C14" s="207" t="s">
        <v>24</v>
      </c>
      <c r="D14" s="113">
        <v>825140.32</v>
      </c>
    </row>
    <row r="15" ht="22.5" customHeight="1" spans="1:4">
      <c r="A15" s="249" t="s">
        <v>25</v>
      </c>
      <c r="B15" s="113"/>
      <c r="C15" s="207" t="s">
        <v>26</v>
      </c>
      <c r="D15" s="113">
        <v>648170.91</v>
      </c>
    </row>
    <row r="16" ht="22.5" customHeight="1" spans="1:4">
      <c r="A16" s="249" t="s">
        <v>27</v>
      </c>
      <c r="B16" s="250"/>
      <c r="C16" s="207" t="s">
        <v>28</v>
      </c>
      <c r="D16" s="113"/>
    </row>
    <row r="17" ht="22.5" customHeight="1" spans="1:4">
      <c r="A17" s="251"/>
      <c r="B17" s="252"/>
      <c r="C17" s="207" t="s">
        <v>29</v>
      </c>
      <c r="D17" s="113"/>
    </row>
    <row r="18" ht="22.5" customHeight="1" spans="1:4">
      <c r="A18" s="253"/>
      <c r="B18" s="253"/>
      <c r="C18" s="207" t="s">
        <v>30</v>
      </c>
      <c r="D18" s="113"/>
    </row>
    <row r="19" ht="22.5" customHeight="1" spans="1:4">
      <c r="A19" s="253"/>
      <c r="B19" s="253"/>
      <c r="C19" s="207" t="s">
        <v>31</v>
      </c>
      <c r="D19" s="113"/>
    </row>
    <row r="20" ht="22.5" customHeight="1" spans="1:4">
      <c r="A20" s="253"/>
      <c r="B20" s="253"/>
      <c r="C20" s="207" t="s">
        <v>32</v>
      </c>
      <c r="D20" s="113"/>
    </row>
    <row r="21" ht="22.5" customHeight="1" spans="1:4">
      <c r="A21" s="253"/>
      <c r="B21" s="253"/>
      <c r="C21" s="207" t="s">
        <v>33</v>
      </c>
      <c r="D21" s="113"/>
    </row>
    <row r="22" ht="22.5" customHeight="1" spans="1:4">
      <c r="A22" s="253"/>
      <c r="B22" s="253"/>
      <c r="C22" s="207" t="s">
        <v>34</v>
      </c>
      <c r="D22" s="113"/>
    </row>
    <row r="23" ht="22.5" customHeight="1" spans="1:4">
      <c r="A23" s="253"/>
      <c r="B23" s="253"/>
      <c r="C23" s="207" t="s">
        <v>35</v>
      </c>
      <c r="D23" s="113"/>
    </row>
    <row r="24" ht="22.5" customHeight="1" spans="1:4">
      <c r="A24" s="253"/>
      <c r="B24" s="253"/>
      <c r="C24" s="207" t="s">
        <v>36</v>
      </c>
      <c r="D24" s="113"/>
    </row>
    <row r="25" ht="22.5" customHeight="1" spans="1:4">
      <c r="A25" s="253"/>
      <c r="B25" s="253"/>
      <c r="C25" s="207" t="s">
        <v>37</v>
      </c>
      <c r="D25" s="113">
        <v>586170.24</v>
      </c>
    </row>
    <row r="26" ht="22.5" customHeight="1" spans="1:4">
      <c r="A26" s="253"/>
      <c r="B26" s="253"/>
      <c r="C26" s="207" t="s">
        <v>38</v>
      </c>
      <c r="D26" s="113"/>
    </row>
    <row r="27" ht="22.5" customHeight="1" spans="1:4">
      <c r="A27" s="253"/>
      <c r="B27" s="253"/>
      <c r="C27" s="207" t="s">
        <v>39</v>
      </c>
      <c r="D27" s="113"/>
    </row>
    <row r="28" ht="22.5" customHeight="1" spans="1:4">
      <c r="A28" s="253"/>
      <c r="B28" s="253"/>
      <c r="C28" s="207" t="s">
        <v>40</v>
      </c>
      <c r="D28" s="113"/>
    </row>
    <row r="29" ht="22.5" customHeight="1" spans="1:4">
      <c r="A29" s="253"/>
      <c r="B29" s="253"/>
      <c r="C29" s="207" t="s">
        <v>41</v>
      </c>
      <c r="D29" s="113"/>
    </row>
    <row r="30" ht="22.5" customHeight="1" spans="1:4">
      <c r="A30" s="254"/>
      <c r="B30" s="255"/>
      <c r="C30" s="207" t="s">
        <v>42</v>
      </c>
      <c r="D30" s="113"/>
    </row>
    <row r="31" ht="22.5" customHeight="1" spans="1:4">
      <c r="A31" s="254"/>
      <c r="B31" s="255"/>
      <c r="C31" s="207" t="s">
        <v>43</v>
      </c>
      <c r="D31" s="113"/>
    </row>
    <row r="32" ht="22.5" customHeight="1" spans="1:4">
      <c r="A32" s="254"/>
      <c r="B32" s="255"/>
      <c r="C32" s="207" t="s">
        <v>44</v>
      </c>
      <c r="D32" s="113"/>
    </row>
    <row r="33" ht="22.5" customHeight="1" spans="1:4">
      <c r="A33" s="254" t="s">
        <v>45</v>
      </c>
      <c r="B33" s="256">
        <v>7713186.41</v>
      </c>
      <c r="C33" s="213" t="s">
        <v>46</v>
      </c>
      <c r="D33" s="257">
        <v>8213186.41</v>
      </c>
    </row>
    <row r="34" ht="22.5" customHeight="1" spans="1:4">
      <c r="A34" s="249" t="s">
        <v>47</v>
      </c>
      <c r="B34" s="171">
        <v>500000</v>
      </c>
      <c r="C34" s="211" t="s">
        <v>48</v>
      </c>
      <c r="D34" s="50"/>
    </row>
    <row r="35" ht="22.5" customHeight="1" spans="1:4">
      <c r="A35" s="249" t="s">
        <v>49</v>
      </c>
      <c r="B35" s="171">
        <v>500000</v>
      </c>
      <c r="C35" s="211" t="s">
        <v>49</v>
      </c>
      <c r="D35" s="49"/>
    </row>
    <row r="36" ht="22.5" customHeight="1" spans="1:4">
      <c r="A36" s="249" t="s">
        <v>50</v>
      </c>
      <c r="B36" s="258"/>
      <c r="C36" s="211" t="s">
        <v>51</v>
      </c>
      <c r="D36" s="50"/>
    </row>
    <row r="37" ht="22.5" customHeight="1" spans="1:4">
      <c r="A37" s="259" t="s">
        <v>52</v>
      </c>
      <c r="B37" s="260">
        <v>8213186.41</v>
      </c>
      <c r="C37" s="213" t="s">
        <v>53</v>
      </c>
      <c r="D37" s="261">
        <v>8213186.41</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scale="8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showZeros="0" topLeftCell="A4" workbookViewId="0">
      <selection activeCell="C8" sqref="C8"/>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77" customHeight="1" spans="1:6">
      <c r="A1" s="121">
        <v>1</v>
      </c>
      <c r="B1" s="122">
        <v>0</v>
      </c>
      <c r="C1" s="121">
        <v>1</v>
      </c>
      <c r="D1" s="123"/>
      <c r="E1" s="123"/>
      <c r="F1" s="120" t="s">
        <v>377</v>
      </c>
    </row>
    <row r="2" ht="77" customHeight="1" spans="1:6">
      <c r="A2" s="124" t="s">
        <v>378</v>
      </c>
      <c r="B2" s="125" t="s">
        <v>379</v>
      </c>
      <c r="C2" s="126"/>
      <c r="D2" s="127"/>
      <c r="E2" s="127"/>
      <c r="F2" s="127"/>
    </row>
    <row r="3" ht="77" customHeight="1" spans="1:6">
      <c r="A3" s="6" t="str">
        <f>"单位名称："&amp;"迪庆藏族自治州文化馆"</f>
        <v>单位名称：迪庆藏族自治州文化馆</v>
      </c>
      <c r="B3" s="6" t="s">
        <v>380</v>
      </c>
      <c r="C3" s="121"/>
      <c r="D3" s="123"/>
      <c r="E3" s="123"/>
      <c r="F3" s="120" t="s">
        <v>3</v>
      </c>
    </row>
    <row r="4" ht="77" customHeight="1" spans="1:6">
      <c r="A4" s="128" t="s">
        <v>192</v>
      </c>
      <c r="B4" s="129" t="s">
        <v>76</v>
      </c>
      <c r="C4" s="130" t="s">
        <v>77</v>
      </c>
      <c r="D4" s="13" t="s">
        <v>381</v>
      </c>
      <c r="E4" s="13"/>
      <c r="F4" s="14"/>
    </row>
    <row r="5" ht="77" customHeight="1" spans="1:6">
      <c r="A5" s="131"/>
      <c r="B5" s="132"/>
      <c r="C5" s="115"/>
      <c r="D5" s="114" t="s">
        <v>58</v>
      </c>
      <c r="E5" s="114" t="s">
        <v>78</v>
      </c>
      <c r="F5" s="114" t="s">
        <v>79</v>
      </c>
    </row>
    <row r="6" ht="77" customHeight="1" spans="1:6">
      <c r="A6" s="131">
        <v>1</v>
      </c>
      <c r="B6" s="133" t="s">
        <v>160</v>
      </c>
      <c r="C6" s="115">
        <v>3</v>
      </c>
      <c r="D6" s="114">
        <v>4</v>
      </c>
      <c r="E6" s="114">
        <v>5</v>
      </c>
      <c r="F6" s="114">
        <v>6</v>
      </c>
    </row>
    <row r="7" ht="77" customHeight="1" spans="1:6">
      <c r="A7" s="134"/>
      <c r="B7" s="97"/>
      <c r="C7" s="97"/>
      <c r="D7" s="98"/>
      <c r="E7" s="135"/>
      <c r="F7" s="135"/>
    </row>
    <row r="8" ht="77" customHeight="1" spans="1:6">
      <c r="A8" s="134"/>
      <c r="B8" s="97"/>
      <c r="C8" s="97"/>
      <c r="D8" s="98"/>
      <c r="E8" s="135"/>
      <c r="F8" s="135"/>
    </row>
    <row r="9" ht="77" customHeight="1" spans="1:6">
      <c r="A9" s="136" t="s">
        <v>116</v>
      </c>
      <c r="B9" s="137" t="s">
        <v>116</v>
      </c>
      <c r="C9" s="138" t="s">
        <v>116</v>
      </c>
      <c r="D9" s="139"/>
      <c r="E9" s="140"/>
      <c r="F9" s="140"/>
    </row>
    <row r="12" s="81" customFormat="1" ht="33" customHeight="1" spans="1:1">
      <c r="A12" s="81" t="s">
        <v>382</v>
      </c>
    </row>
  </sheetData>
  <mergeCells count="7">
    <mergeCell ref="A2:F2"/>
    <mergeCell ref="A3:C3"/>
    <mergeCell ref="D4:F4"/>
    <mergeCell ref="A9:C9"/>
    <mergeCell ref="A4:A5"/>
    <mergeCell ref="B4:B5"/>
    <mergeCell ref="C4:C5"/>
  </mergeCells>
  <printOptions horizontalCentered="1"/>
  <pageMargins left="0.751388888888889" right="0.751388888888889" top="1" bottom="1" header="0.5" footer="0.5"/>
  <pageSetup paperSize="9" scale="64"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showZeros="0" topLeftCell="A6" workbookViewId="0">
      <selection activeCell="J1" sqref="$A1:$XFD12"/>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77" customHeight="1" spans="1:17">
      <c r="A1" s="2"/>
      <c r="B1" s="2"/>
      <c r="C1" s="2"/>
      <c r="D1" s="2"/>
      <c r="E1" s="2"/>
      <c r="F1" s="2"/>
      <c r="G1" s="2"/>
      <c r="H1" s="2"/>
      <c r="I1" s="2"/>
      <c r="J1" s="2"/>
      <c r="O1" s="63"/>
      <c r="P1" s="63"/>
      <c r="Q1" s="38" t="s">
        <v>383</v>
      </c>
    </row>
    <row r="2" ht="77" customHeight="1" spans="1:17">
      <c r="A2" s="39" t="s">
        <v>384</v>
      </c>
      <c r="B2" s="5"/>
      <c r="C2" s="5"/>
      <c r="D2" s="5"/>
      <c r="E2" s="5"/>
      <c r="F2" s="5"/>
      <c r="G2" s="5"/>
      <c r="H2" s="5"/>
      <c r="I2" s="5"/>
      <c r="J2" s="5"/>
      <c r="K2" s="66"/>
      <c r="L2" s="5"/>
      <c r="M2" s="5"/>
      <c r="N2" s="5"/>
      <c r="O2" s="66"/>
      <c r="P2" s="66"/>
      <c r="Q2" s="5"/>
    </row>
    <row r="3" ht="77" customHeight="1" spans="1:17">
      <c r="A3" s="40" t="str">
        <f>"单位名称："&amp;"迪庆藏族自治州文化馆"</f>
        <v>单位名称：迪庆藏族自治州文化馆</v>
      </c>
      <c r="B3" s="8"/>
      <c r="C3" s="8"/>
      <c r="D3" s="8"/>
      <c r="E3" s="8"/>
      <c r="F3" s="8"/>
      <c r="G3" s="8"/>
      <c r="H3" s="8"/>
      <c r="I3" s="8"/>
      <c r="J3" s="8"/>
      <c r="O3" s="105"/>
      <c r="P3" s="105"/>
      <c r="Q3" s="120" t="s">
        <v>183</v>
      </c>
    </row>
    <row r="4" ht="77" customHeight="1" spans="1:17">
      <c r="A4" s="11" t="s">
        <v>385</v>
      </c>
      <c r="B4" s="88" t="s">
        <v>386</v>
      </c>
      <c r="C4" s="88" t="s">
        <v>387</v>
      </c>
      <c r="D4" s="88" t="s">
        <v>388</v>
      </c>
      <c r="E4" s="88" t="s">
        <v>389</v>
      </c>
      <c r="F4" s="88" t="s">
        <v>390</v>
      </c>
      <c r="G4" s="44" t="s">
        <v>199</v>
      </c>
      <c r="H4" s="44"/>
      <c r="I4" s="44"/>
      <c r="J4" s="44"/>
      <c r="K4" s="71"/>
      <c r="L4" s="44"/>
      <c r="M4" s="44"/>
      <c r="N4" s="44"/>
      <c r="O4" s="108"/>
      <c r="P4" s="71"/>
      <c r="Q4" s="45"/>
    </row>
    <row r="5" ht="77" customHeight="1" spans="1:17">
      <c r="A5" s="16"/>
      <c r="B5" s="90"/>
      <c r="C5" s="90"/>
      <c r="D5" s="90"/>
      <c r="E5" s="90"/>
      <c r="F5" s="90"/>
      <c r="G5" s="90" t="s">
        <v>58</v>
      </c>
      <c r="H5" s="90" t="s">
        <v>61</v>
      </c>
      <c r="I5" s="90" t="s">
        <v>391</v>
      </c>
      <c r="J5" s="90" t="s">
        <v>392</v>
      </c>
      <c r="K5" s="117" t="s">
        <v>393</v>
      </c>
      <c r="L5" s="109" t="s">
        <v>81</v>
      </c>
      <c r="M5" s="109"/>
      <c r="N5" s="109"/>
      <c r="O5" s="118"/>
      <c r="P5" s="119"/>
      <c r="Q5" s="92"/>
    </row>
    <row r="6" ht="77" customHeight="1" spans="1:17">
      <c r="A6" s="18"/>
      <c r="B6" s="92"/>
      <c r="C6" s="92"/>
      <c r="D6" s="92"/>
      <c r="E6" s="92"/>
      <c r="F6" s="92"/>
      <c r="G6" s="92"/>
      <c r="H6" s="92" t="s">
        <v>60</v>
      </c>
      <c r="I6" s="92"/>
      <c r="J6" s="92"/>
      <c r="K6" s="93"/>
      <c r="L6" s="92" t="s">
        <v>60</v>
      </c>
      <c r="M6" s="92" t="s">
        <v>67</v>
      </c>
      <c r="N6" s="92" t="s">
        <v>206</v>
      </c>
      <c r="O6" s="112" t="s">
        <v>69</v>
      </c>
      <c r="P6" s="93" t="s">
        <v>70</v>
      </c>
      <c r="Q6" s="92" t="s">
        <v>71</v>
      </c>
    </row>
    <row r="7" ht="77" customHeight="1" spans="1:17">
      <c r="A7" s="30">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77" customHeight="1" spans="1:17">
      <c r="A8" s="95" t="s">
        <v>73</v>
      </c>
      <c r="B8" s="96"/>
      <c r="C8" s="96"/>
      <c r="D8" s="96"/>
      <c r="E8" s="116"/>
      <c r="F8" s="98"/>
      <c r="G8" s="98"/>
      <c r="H8" s="98"/>
      <c r="I8" s="98"/>
      <c r="J8" s="98"/>
      <c r="K8" s="98"/>
      <c r="L8" s="98"/>
      <c r="M8" s="98"/>
      <c r="N8" s="98"/>
      <c r="O8" s="113"/>
      <c r="P8" s="98"/>
      <c r="Q8" s="98"/>
    </row>
    <row r="9" ht="77" customHeight="1" spans="1:17">
      <c r="A9" s="95" t="str">
        <f t="shared" ref="A9:A11" si="0">"    "&amp;"公务用车运行维护费"</f>
        <v>    公务用车运行维护费</v>
      </c>
      <c r="B9" s="96" t="s">
        <v>394</v>
      </c>
      <c r="C9" s="96" t="s">
        <v>395</v>
      </c>
      <c r="D9" s="96" t="s">
        <v>396</v>
      </c>
      <c r="E9" s="116">
        <v>1625</v>
      </c>
      <c r="F9" s="98">
        <v>13000</v>
      </c>
      <c r="G9" s="98">
        <v>13000</v>
      </c>
      <c r="H9" s="98">
        <v>13000</v>
      </c>
      <c r="I9" s="98"/>
      <c r="J9" s="98"/>
      <c r="K9" s="98"/>
      <c r="L9" s="98"/>
      <c r="M9" s="98"/>
      <c r="N9" s="98"/>
      <c r="O9" s="113"/>
      <c r="P9" s="98"/>
      <c r="Q9" s="98"/>
    </row>
    <row r="10" ht="77" customHeight="1" spans="1:17">
      <c r="A10" s="95" t="str">
        <f t="shared" si="0"/>
        <v>    公务用车运行维护费</v>
      </c>
      <c r="B10" s="96" t="s">
        <v>397</v>
      </c>
      <c r="C10" s="96" t="s">
        <v>398</v>
      </c>
      <c r="D10" s="96" t="s">
        <v>399</v>
      </c>
      <c r="E10" s="116">
        <v>2</v>
      </c>
      <c r="F10" s="98">
        <v>3100</v>
      </c>
      <c r="G10" s="98">
        <v>3100</v>
      </c>
      <c r="H10" s="98">
        <v>3100</v>
      </c>
      <c r="I10" s="98"/>
      <c r="J10" s="98"/>
      <c r="K10" s="98"/>
      <c r="L10" s="98"/>
      <c r="M10" s="98"/>
      <c r="N10" s="98"/>
      <c r="O10" s="113"/>
      <c r="P10" s="98"/>
      <c r="Q10" s="98"/>
    </row>
    <row r="11" ht="77" customHeight="1" spans="1:17">
      <c r="A11" s="95" t="str">
        <f t="shared" si="0"/>
        <v>    公务用车运行维护费</v>
      </c>
      <c r="B11" s="96" t="s">
        <v>400</v>
      </c>
      <c r="C11" s="96" t="s">
        <v>401</v>
      </c>
      <c r="D11" s="96" t="s">
        <v>402</v>
      </c>
      <c r="E11" s="116">
        <v>1</v>
      </c>
      <c r="F11" s="98">
        <v>4900</v>
      </c>
      <c r="G11" s="98">
        <v>4900</v>
      </c>
      <c r="H11" s="98">
        <v>4900</v>
      </c>
      <c r="I11" s="98"/>
      <c r="J11" s="98"/>
      <c r="K11" s="98"/>
      <c r="L11" s="98"/>
      <c r="M11" s="98"/>
      <c r="N11" s="98"/>
      <c r="O11" s="113"/>
      <c r="P11" s="98"/>
      <c r="Q11" s="98"/>
    </row>
    <row r="12" ht="77" customHeight="1" spans="1:17">
      <c r="A12" s="99" t="s">
        <v>116</v>
      </c>
      <c r="B12" s="100"/>
      <c r="C12" s="100"/>
      <c r="D12" s="100"/>
      <c r="E12" s="116"/>
      <c r="F12" s="98">
        <v>21000</v>
      </c>
      <c r="G12" s="98">
        <v>21000</v>
      </c>
      <c r="H12" s="98">
        <v>21000</v>
      </c>
      <c r="I12" s="98"/>
      <c r="J12" s="98"/>
      <c r="K12" s="98"/>
      <c r="L12" s="98"/>
      <c r="M12" s="98"/>
      <c r="N12" s="98"/>
      <c r="O12" s="113"/>
      <c r="P12" s="98"/>
      <c r="Q12" s="98"/>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9" scale="36"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2"/>
  <sheetViews>
    <sheetView showZeros="0" topLeftCell="G5" workbookViewId="0">
      <selection activeCell="H14" sqref="H14"/>
    </sheetView>
  </sheetViews>
  <sheetFormatPr defaultColWidth="10.7083333333333" defaultRowHeight="14.25" customHeight="1"/>
  <cols>
    <col min="1" max="1" width="36.7083333333333" customWidth="1"/>
    <col min="2" max="3" width="25.575" customWidth="1"/>
    <col min="4" max="14" width="22.1416666666667" customWidth="1"/>
  </cols>
  <sheetData>
    <row r="1" ht="77" customHeight="1" spans="1:14">
      <c r="A1" s="82"/>
      <c r="B1" s="82"/>
      <c r="C1" s="83"/>
      <c r="D1" s="82"/>
      <c r="E1" s="82"/>
      <c r="F1" s="82"/>
      <c r="G1" s="82"/>
      <c r="H1" s="84"/>
      <c r="I1" s="102"/>
      <c r="J1" s="102"/>
      <c r="K1" s="102"/>
      <c r="L1" s="63"/>
      <c r="M1" s="103"/>
      <c r="N1" s="104" t="s">
        <v>403</v>
      </c>
    </row>
    <row r="2" ht="77" customHeight="1" spans="1:14">
      <c r="A2" s="39" t="s">
        <v>404</v>
      </c>
      <c r="B2" s="85"/>
      <c r="C2" s="66"/>
      <c r="D2" s="85"/>
      <c r="E2" s="85"/>
      <c r="F2" s="85"/>
      <c r="G2" s="85"/>
      <c r="H2" s="86"/>
      <c r="I2" s="85"/>
      <c r="J2" s="85"/>
      <c r="K2" s="85"/>
      <c r="L2" s="66"/>
      <c r="M2" s="86"/>
      <c r="N2" s="85"/>
    </row>
    <row r="3" ht="77" customHeight="1" spans="1:14">
      <c r="A3" s="67" t="str">
        <f>"单位名称："&amp;"迪庆藏族自治州文化馆"</f>
        <v>单位名称：迪庆藏族自治州文化馆</v>
      </c>
      <c r="B3" s="68"/>
      <c r="C3" s="87"/>
      <c r="D3" s="68"/>
      <c r="E3" s="68"/>
      <c r="F3" s="68"/>
      <c r="G3" s="68"/>
      <c r="H3" s="84"/>
      <c r="I3" s="102"/>
      <c r="J3" s="102"/>
      <c r="K3" s="102"/>
      <c r="L3" s="105"/>
      <c r="M3" s="106"/>
      <c r="N3" s="107" t="s">
        <v>183</v>
      </c>
    </row>
    <row r="4" ht="77" customHeight="1" spans="1:14">
      <c r="A4" s="11" t="s">
        <v>385</v>
      </c>
      <c r="B4" s="88" t="s">
        <v>405</v>
      </c>
      <c r="C4" s="89" t="s">
        <v>406</v>
      </c>
      <c r="D4" s="44" t="s">
        <v>199</v>
      </c>
      <c r="E4" s="44"/>
      <c r="F4" s="44"/>
      <c r="G4" s="44"/>
      <c r="H4" s="71"/>
      <c r="I4" s="44"/>
      <c r="J4" s="44"/>
      <c r="K4" s="44"/>
      <c r="L4" s="108"/>
      <c r="M4" s="71"/>
      <c r="N4" s="45"/>
    </row>
    <row r="5" ht="77" customHeight="1" spans="1:14">
      <c r="A5" s="16"/>
      <c r="B5" s="90"/>
      <c r="C5" s="91"/>
      <c r="D5" s="90" t="s">
        <v>58</v>
      </c>
      <c r="E5" s="90" t="s">
        <v>61</v>
      </c>
      <c r="F5" s="90" t="s">
        <v>391</v>
      </c>
      <c r="G5" s="90" t="s">
        <v>392</v>
      </c>
      <c r="H5" s="91" t="s">
        <v>393</v>
      </c>
      <c r="I5" s="109" t="s">
        <v>81</v>
      </c>
      <c r="J5" s="109"/>
      <c r="K5" s="109"/>
      <c r="L5" s="110"/>
      <c r="M5" s="111"/>
      <c r="N5" s="92"/>
    </row>
    <row r="6" ht="77" customHeight="1" spans="1:14">
      <c r="A6" s="18"/>
      <c r="B6" s="92"/>
      <c r="C6" s="93"/>
      <c r="D6" s="92"/>
      <c r="E6" s="92"/>
      <c r="F6" s="92"/>
      <c r="G6" s="92"/>
      <c r="H6" s="93"/>
      <c r="I6" s="92" t="s">
        <v>60</v>
      </c>
      <c r="J6" s="92" t="s">
        <v>67</v>
      </c>
      <c r="K6" s="92" t="s">
        <v>206</v>
      </c>
      <c r="L6" s="112" t="s">
        <v>69</v>
      </c>
      <c r="M6" s="93" t="s">
        <v>70</v>
      </c>
      <c r="N6" s="92" t="s">
        <v>71</v>
      </c>
    </row>
    <row r="7" ht="77" customHeight="1" spans="1:14">
      <c r="A7" s="94">
        <v>1</v>
      </c>
      <c r="B7" s="94">
        <v>2</v>
      </c>
      <c r="C7" s="94">
        <v>3</v>
      </c>
      <c r="D7" s="94">
        <v>4</v>
      </c>
      <c r="E7" s="94">
        <v>5</v>
      </c>
      <c r="F7" s="94">
        <v>6</v>
      </c>
      <c r="G7" s="94">
        <v>7</v>
      </c>
      <c r="H7" s="94">
        <v>8</v>
      </c>
      <c r="I7" s="94">
        <v>9</v>
      </c>
      <c r="J7" s="94">
        <v>10</v>
      </c>
      <c r="K7" s="94">
        <v>11</v>
      </c>
      <c r="L7" s="94">
        <v>12</v>
      </c>
      <c r="M7" s="94">
        <v>13</v>
      </c>
      <c r="N7" s="94">
        <v>14</v>
      </c>
    </row>
    <row r="8" ht="77" customHeight="1" spans="1:14">
      <c r="A8" s="95"/>
      <c r="B8" s="96"/>
      <c r="C8" s="97"/>
      <c r="D8" s="98"/>
      <c r="E8" s="98"/>
      <c r="F8" s="98"/>
      <c r="G8" s="98"/>
      <c r="H8" s="98"/>
      <c r="I8" s="98"/>
      <c r="J8" s="98"/>
      <c r="K8" s="98"/>
      <c r="L8" s="113"/>
      <c r="M8" s="98"/>
      <c r="N8" s="98"/>
    </row>
    <row r="9" ht="77" customHeight="1" spans="1:14">
      <c r="A9" s="95"/>
      <c r="B9" s="96"/>
      <c r="C9" s="97"/>
      <c r="D9" s="98"/>
      <c r="E9" s="98"/>
      <c r="F9" s="98"/>
      <c r="G9" s="98"/>
      <c r="H9" s="98"/>
      <c r="I9" s="98"/>
      <c r="J9" s="98"/>
      <c r="K9" s="98"/>
      <c r="L9" s="113"/>
      <c r="M9" s="98"/>
      <c r="N9" s="98"/>
    </row>
    <row r="10" ht="77" customHeight="1" spans="1:14">
      <c r="A10" s="99" t="s">
        <v>116</v>
      </c>
      <c r="B10" s="100"/>
      <c r="C10" s="101"/>
      <c r="D10" s="98"/>
      <c r="E10" s="98"/>
      <c r="F10" s="98"/>
      <c r="G10" s="98"/>
      <c r="H10" s="98"/>
      <c r="I10" s="98"/>
      <c r="J10" s="98"/>
      <c r="K10" s="98"/>
      <c r="L10" s="113"/>
      <c r="M10" s="98"/>
      <c r="N10" s="98"/>
    </row>
    <row r="12" ht="35" customHeight="1" spans="7:7">
      <c r="G12" s="81" t="s">
        <v>407</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0.751388888888889" right="0.751388888888889" top="1" bottom="1" header="0.5" footer="0.5"/>
  <pageSetup paperSize="9" scale="4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1"/>
  <sheetViews>
    <sheetView showZeros="0" topLeftCell="A4" workbookViewId="0">
      <selection activeCell="B14" sqref="B14"/>
    </sheetView>
  </sheetViews>
  <sheetFormatPr defaultColWidth="10.7083333333333" defaultRowHeight="14.25" customHeight="1" outlineLevelCol="7"/>
  <cols>
    <col min="1" max="1" width="44" customWidth="1"/>
    <col min="2" max="4" width="20.575" customWidth="1"/>
    <col min="5" max="8" width="21.1416666666667" customWidth="1"/>
  </cols>
  <sheetData>
    <row r="1" ht="77" customHeight="1" spans="1:8">
      <c r="A1" s="2"/>
      <c r="B1" s="2"/>
      <c r="C1" s="2"/>
      <c r="D1" s="64"/>
      <c r="H1" s="65" t="s">
        <v>408</v>
      </c>
    </row>
    <row r="2" ht="77" customHeight="1" spans="1:8">
      <c r="A2" s="39" t="s">
        <v>409</v>
      </c>
      <c r="B2" s="5"/>
      <c r="C2" s="5"/>
      <c r="D2" s="5"/>
      <c r="E2" s="66"/>
      <c r="F2" s="66"/>
      <c r="G2" s="66"/>
      <c r="H2" s="66"/>
    </row>
    <row r="3" ht="77" customHeight="1" spans="1:8">
      <c r="A3" s="67" t="str">
        <f>"单位名称："&amp;"迪庆藏族自治州文化馆"</f>
        <v>单位名称：迪庆藏族自治州文化馆</v>
      </c>
      <c r="B3" s="68"/>
      <c r="C3" s="68"/>
      <c r="D3" s="69"/>
      <c r="H3" s="70" t="s">
        <v>183</v>
      </c>
    </row>
    <row r="4" ht="77" customHeight="1" spans="1:8">
      <c r="A4" s="28" t="s">
        <v>410</v>
      </c>
      <c r="B4" s="12" t="s">
        <v>199</v>
      </c>
      <c r="C4" s="13"/>
      <c r="D4" s="14"/>
      <c r="E4" s="71" t="s">
        <v>411</v>
      </c>
      <c r="F4" s="71"/>
      <c r="G4" s="71"/>
      <c r="H4" s="72"/>
    </row>
    <row r="5" ht="77" customHeight="1" spans="1:8">
      <c r="A5" s="30"/>
      <c r="B5" s="29" t="s">
        <v>58</v>
      </c>
      <c r="C5" s="11" t="s">
        <v>61</v>
      </c>
      <c r="D5" s="73" t="s">
        <v>412</v>
      </c>
      <c r="E5" s="74" t="s">
        <v>413</v>
      </c>
      <c r="F5" s="74" t="s">
        <v>414</v>
      </c>
      <c r="G5" s="74" t="s">
        <v>415</v>
      </c>
      <c r="H5" s="74" t="s">
        <v>416</v>
      </c>
    </row>
    <row r="6" ht="77" customHeight="1" spans="1:8">
      <c r="A6" s="75">
        <v>1</v>
      </c>
      <c r="B6" s="75">
        <v>2</v>
      </c>
      <c r="C6" s="75">
        <v>3</v>
      </c>
      <c r="D6" s="76">
        <v>4</v>
      </c>
      <c r="E6" s="76">
        <v>5</v>
      </c>
      <c r="F6" s="76">
        <v>6</v>
      </c>
      <c r="G6" s="76">
        <v>7</v>
      </c>
      <c r="H6" s="75">
        <v>8</v>
      </c>
    </row>
    <row r="7" ht="77" customHeight="1" spans="1:8">
      <c r="A7" s="77"/>
      <c r="B7" s="78"/>
      <c r="C7" s="78"/>
      <c r="D7" s="79"/>
      <c r="E7" s="78"/>
      <c r="F7" s="78"/>
      <c r="G7" s="78"/>
      <c r="H7" s="78"/>
    </row>
    <row r="8" ht="77" customHeight="1" spans="1:8">
      <c r="A8" s="77"/>
      <c r="B8" s="78"/>
      <c r="C8" s="78"/>
      <c r="D8" s="79"/>
      <c r="E8" s="78"/>
      <c r="F8" s="78"/>
      <c r="G8" s="78"/>
      <c r="H8" s="78"/>
    </row>
    <row r="9" ht="77" customHeight="1" spans="1:8">
      <c r="A9" s="80" t="s">
        <v>58</v>
      </c>
      <c r="B9" s="78"/>
      <c r="C9" s="78"/>
      <c r="D9" s="79"/>
      <c r="E9" s="78"/>
      <c r="F9" s="78"/>
      <c r="G9" s="78"/>
      <c r="H9" s="78"/>
    </row>
    <row r="11" ht="35" customHeight="1" spans="1:4">
      <c r="A11" s="81" t="s">
        <v>417</v>
      </c>
      <c r="B11" s="81"/>
      <c r="C11" s="81"/>
      <c r="D11" s="81"/>
    </row>
  </sheetData>
  <mergeCells count="5">
    <mergeCell ref="A2:H2"/>
    <mergeCell ref="A3:D3"/>
    <mergeCell ref="B4:D4"/>
    <mergeCell ref="E4:H4"/>
    <mergeCell ref="A4:A5"/>
  </mergeCells>
  <printOptions horizontalCentered="1"/>
  <pageMargins left="0.751388888888889" right="0.751388888888889" top="1" bottom="1" header="0.5" footer="0.5"/>
  <pageSetup paperSize="9" scale="64"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1"/>
  <sheetViews>
    <sheetView showZeros="0" topLeftCell="A5" workbookViewId="0">
      <selection activeCell="A11" sqref="A11:C1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77" customHeight="1" spans="10:10">
      <c r="J1" s="63" t="s">
        <v>418</v>
      </c>
    </row>
    <row r="2" ht="77" customHeight="1" spans="1:10">
      <c r="A2" s="4" t="s">
        <v>419</v>
      </c>
      <c r="B2" s="5"/>
      <c r="C2" s="5"/>
      <c r="D2" s="5"/>
      <c r="E2" s="5"/>
      <c r="F2" s="55"/>
      <c r="G2" s="5"/>
      <c r="H2" s="55"/>
      <c r="I2" s="55"/>
      <c r="J2" s="5"/>
    </row>
    <row r="3" ht="77" customHeight="1" spans="1:2">
      <c r="A3" s="56" t="str">
        <f>"单位名称："&amp;"迪庆藏族自治州文化馆"</f>
        <v>单位名称：迪庆藏族自治州文化馆</v>
      </c>
      <c r="B3" s="57"/>
    </row>
    <row r="4" ht="77" customHeight="1" spans="1:10">
      <c r="A4" s="46" t="s">
        <v>283</v>
      </c>
      <c r="B4" s="46" t="s">
        <v>284</v>
      </c>
      <c r="C4" s="46" t="s">
        <v>285</v>
      </c>
      <c r="D4" s="46" t="s">
        <v>286</v>
      </c>
      <c r="E4" s="46" t="s">
        <v>287</v>
      </c>
      <c r="F4" s="58" t="s">
        <v>288</v>
      </c>
      <c r="G4" s="46" t="s">
        <v>289</v>
      </c>
      <c r="H4" s="58" t="s">
        <v>290</v>
      </c>
      <c r="I4" s="58" t="s">
        <v>291</v>
      </c>
      <c r="J4" s="46" t="s">
        <v>292</v>
      </c>
    </row>
    <row r="5" ht="77" customHeight="1" spans="1:10">
      <c r="A5" s="46">
        <v>1</v>
      </c>
      <c r="B5" s="46">
        <v>2</v>
      </c>
      <c r="C5" s="46">
        <v>3</v>
      </c>
      <c r="D5" s="46">
        <v>4</v>
      </c>
      <c r="E5" s="46">
        <v>5</v>
      </c>
      <c r="F5" s="58">
        <v>6</v>
      </c>
      <c r="G5" s="46">
        <v>7</v>
      </c>
      <c r="H5" s="58">
        <v>8</v>
      </c>
      <c r="I5" s="58">
        <v>9</v>
      </c>
      <c r="J5" s="46">
        <v>10</v>
      </c>
    </row>
    <row r="6" ht="77" customHeight="1" spans="1:10">
      <c r="A6" s="59"/>
      <c r="B6" s="47"/>
      <c r="C6" s="47"/>
      <c r="D6" s="47"/>
      <c r="E6" s="60"/>
      <c r="F6" s="61"/>
      <c r="G6" s="60"/>
      <c r="H6" s="61"/>
      <c r="I6" s="61"/>
      <c r="J6" s="60"/>
    </row>
    <row r="7" ht="77" customHeight="1" spans="1:10">
      <c r="A7" s="59"/>
      <c r="B7" s="59"/>
      <c r="C7" s="59" t="s">
        <v>420</v>
      </c>
      <c r="D7" s="59" t="s">
        <v>420</v>
      </c>
      <c r="E7" s="59" t="s">
        <v>420</v>
      </c>
      <c r="F7" s="62" t="s">
        <v>420</v>
      </c>
      <c r="G7" s="59" t="s">
        <v>420</v>
      </c>
      <c r="H7" s="59" t="s">
        <v>420</v>
      </c>
      <c r="I7" s="59" t="s">
        <v>420</v>
      </c>
      <c r="J7" s="59" t="s">
        <v>420</v>
      </c>
    </row>
    <row r="8" ht="77" customHeight="1" spans="1:10">
      <c r="A8" s="59"/>
      <c r="B8" s="59"/>
      <c r="C8" s="59"/>
      <c r="D8" s="59"/>
      <c r="E8" s="59"/>
      <c r="F8" s="62"/>
      <c r="G8" s="59"/>
      <c r="H8" s="59"/>
      <c r="I8" s="59"/>
      <c r="J8" s="59"/>
    </row>
    <row r="11" ht="30" customHeight="1" spans="1:3">
      <c r="A11" s="54" t="s">
        <v>417</v>
      </c>
      <c r="B11" s="54"/>
      <c r="C11" s="54"/>
    </row>
  </sheetData>
  <mergeCells count="3">
    <mergeCell ref="A2:J2"/>
    <mergeCell ref="A3:H3"/>
    <mergeCell ref="A11:C11"/>
  </mergeCells>
  <printOptions horizontalCentered="1"/>
  <pageMargins left="0.751388888888889" right="0.751388888888889" top="1" bottom="1" header="0.5" footer="0.5"/>
  <pageSetup paperSize="9" scale="52"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1"/>
  <sheetViews>
    <sheetView showZeros="0" topLeftCell="A3" workbookViewId="0">
      <selection activeCell="D10" sqref="D10"/>
    </sheetView>
  </sheetViews>
  <sheetFormatPr defaultColWidth="10.7083333333333" defaultRowHeight="12" customHeight="1"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77" customHeight="1" spans="8:8">
      <c r="H1" s="38" t="s">
        <v>421</v>
      </c>
    </row>
    <row r="2" ht="77" customHeight="1" spans="1:8">
      <c r="A2" s="39" t="s">
        <v>422</v>
      </c>
      <c r="B2" s="5"/>
      <c r="C2" s="5"/>
      <c r="D2" s="5"/>
      <c r="E2" s="5"/>
      <c r="F2" s="5"/>
      <c r="G2" s="5"/>
      <c r="H2" s="5"/>
    </row>
    <row r="3" ht="77" customHeight="1" spans="1:8">
      <c r="A3" s="40" t="str">
        <f>"单位名称："&amp;"迪庆藏族自治州文化馆"</f>
        <v>单位名称：迪庆藏族自治州文化馆</v>
      </c>
      <c r="B3" s="7"/>
      <c r="C3" s="41"/>
      <c r="H3" s="42" t="s">
        <v>183</v>
      </c>
    </row>
    <row r="4" ht="77" customHeight="1" spans="1:8">
      <c r="A4" s="11" t="s">
        <v>192</v>
      </c>
      <c r="B4" s="11" t="s">
        <v>423</v>
      </c>
      <c r="C4" s="11" t="s">
        <v>424</v>
      </c>
      <c r="D4" s="11" t="s">
        <v>425</v>
      </c>
      <c r="E4" s="11" t="s">
        <v>426</v>
      </c>
      <c r="F4" s="43" t="s">
        <v>427</v>
      </c>
      <c r="G4" s="44"/>
      <c r="H4" s="45"/>
    </row>
    <row r="5" ht="77" customHeight="1" spans="1:8">
      <c r="A5" s="18"/>
      <c r="B5" s="18"/>
      <c r="C5" s="18"/>
      <c r="D5" s="18"/>
      <c r="E5" s="18"/>
      <c r="F5" s="46" t="s">
        <v>389</v>
      </c>
      <c r="G5" s="46" t="s">
        <v>428</v>
      </c>
      <c r="H5" s="46" t="s">
        <v>429</v>
      </c>
    </row>
    <row r="6" ht="77" customHeight="1" spans="1:8">
      <c r="A6" s="46">
        <v>1</v>
      </c>
      <c r="B6" s="46">
        <v>2</v>
      </c>
      <c r="C6" s="46">
        <v>3</v>
      </c>
      <c r="D6" s="46">
        <v>4</v>
      </c>
      <c r="E6" s="46">
        <v>5</v>
      </c>
      <c r="F6" s="46">
        <v>6</v>
      </c>
      <c r="G6" s="46">
        <v>7</v>
      </c>
      <c r="H6" s="46">
        <v>8</v>
      </c>
    </row>
    <row r="7" ht="77" customHeight="1" spans="1:8">
      <c r="A7" s="47"/>
      <c r="B7" s="47"/>
      <c r="C7" s="47"/>
      <c r="D7" s="47"/>
      <c r="E7" s="47"/>
      <c r="F7" s="48"/>
      <c r="G7" s="49"/>
      <c r="H7" s="50"/>
    </row>
    <row r="8" ht="77" customHeight="1" spans="1:8">
      <c r="A8" s="51" t="s">
        <v>58</v>
      </c>
      <c r="B8" s="52"/>
      <c r="C8" s="52"/>
      <c r="D8" s="52"/>
      <c r="E8" s="53"/>
      <c r="F8" s="37"/>
      <c r="G8" s="50"/>
      <c r="H8" s="50"/>
    </row>
    <row r="11" ht="37" customHeight="1" spans="1:3">
      <c r="A11" s="54" t="s">
        <v>430</v>
      </c>
      <c r="B11" s="54"/>
      <c r="C11" s="54"/>
    </row>
  </sheetData>
  <mergeCells count="10">
    <mergeCell ref="A2:H2"/>
    <mergeCell ref="A3:C3"/>
    <mergeCell ref="F4:H4"/>
    <mergeCell ref="A8:E8"/>
    <mergeCell ref="A11:C11"/>
    <mergeCell ref="A4:A5"/>
    <mergeCell ref="B4:B5"/>
    <mergeCell ref="C4:C5"/>
    <mergeCell ref="D4:D5"/>
    <mergeCell ref="E4:E5"/>
  </mergeCells>
  <printOptions horizontalCentered="1"/>
  <pageMargins left="0.751388888888889" right="0.751388888888889" top="1" bottom="1" header="0.5" footer="0.5"/>
  <pageSetup paperSize="9" scale="62"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
  <sheetViews>
    <sheetView showZeros="0" tabSelected="1" topLeftCell="C5" workbookViewId="0">
      <selection activeCell="J9" sqref="J9"/>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77" customHeight="1" spans="4:11">
      <c r="D1" s="1"/>
      <c r="E1" s="1"/>
      <c r="F1" s="1"/>
      <c r="G1" s="1"/>
      <c r="H1" s="2"/>
      <c r="I1" s="2"/>
      <c r="J1" s="2"/>
      <c r="K1" s="3" t="s">
        <v>431</v>
      </c>
    </row>
    <row r="2" ht="77" customHeight="1" spans="1:11">
      <c r="A2" s="4" t="s">
        <v>432</v>
      </c>
      <c r="B2" s="5"/>
      <c r="C2" s="5"/>
      <c r="D2" s="5"/>
      <c r="E2" s="5"/>
      <c r="F2" s="5"/>
      <c r="G2" s="5"/>
      <c r="H2" s="5"/>
      <c r="I2" s="5"/>
      <c r="J2" s="5"/>
      <c r="K2" s="5"/>
    </row>
    <row r="3" ht="77" customHeight="1" spans="1:11">
      <c r="A3" s="6" t="str">
        <f>"单位名称："&amp;"迪庆藏族自治州文化馆"</f>
        <v>单位名称：迪庆藏族自治州文化馆</v>
      </c>
      <c r="B3" s="7"/>
      <c r="C3" s="7"/>
      <c r="D3" s="7"/>
      <c r="E3" s="7"/>
      <c r="F3" s="7"/>
      <c r="G3" s="7"/>
      <c r="H3" s="8"/>
      <c r="I3" s="8"/>
      <c r="J3" s="8"/>
      <c r="K3" s="9" t="s">
        <v>183</v>
      </c>
    </row>
    <row r="4" ht="77" customHeight="1" spans="1:11">
      <c r="A4" s="10" t="s">
        <v>262</v>
      </c>
      <c r="B4" s="10" t="s">
        <v>194</v>
      </c>
      <c r="C4" s="10" t="s">
        <v>263</v>
      </c>
      <c r="D4" s="11" t="s">
        <v>195</v>
      </c>
      <c r="E4" s="11" t="s">
        <v>196</v>
      </c>
      <c r="F4" s="11" t="s">
        <v>197</v>
      </c>
      <c r="G4" s="11" t="s">
        <v>198</v>
      </c>
      <c r="H4" s="28" t="s">
        <v>58</v>
      </c>
      <c r="I4" s="12" t="s">
        <v>433</v>
      </c>
      <c r="J4" s="13"/>
      <c r="K4" s="14"/>
    </row>
    <row r="5" ht="77" customHeight="1" spans="1:11">
      <c r="A5" s="15"/>
      <c r="B5" s="15"/>
      <c r="C5" s="15"/>
      <c r="D5" s="16"/>
      <c r="E5" s="16"/>
      <c r="F5" s="16"/>
      <c r="G5" s="16"/>
      <c r="H5" s="29"/>
      <c r="I5" s="11" t="s">
        <v>61</v>
      </c>
      <c r="J5" s="11" t="s">
        <v>62</v>
      </c>
      <c r="K5" s="11" t="s">
        <v>63</v>
      </c>
    </row>
    <row r="6" ht="77" customHeight="1" spans="1:11">
      <c r="A6" s="17"/>
      <c r="B6" s="17"/>
      <c r="C6" s="17"/>
      <c r="D6" s="18"/>
      <c r="E6" s="18"/>
      <c r="F6" s="18"/>
      <c r="G6" s="18"/>
      <c r="H6" s="30"/>
      <c r="I6" s="18" t="s">
        <v>60</v>
      </c>
      <c r="J6" s="18"/>
      <c r="K6" s="18"/>
    </row>
    <row r="7" ht="77" customHeight="1" spans="1:11">
      <c r="A7" s="19">
        <v>1</v>
      </c>
      <c r="B7" s="19">
        <v>2</v>
      </c>
      <c r="C7" s="19">
        <v>3</v>
      </c>
      <c r="D7" s="19">
        <v>4</v>
      </c>
      <c r="E7" s="19">
        <v>5</v>
      </c>
      <c r="F7" s="19">
        <v>6</v>
      </c>
      <c r="G7" s="19">
        <v>7</v>
      </c>
      <c r="H7" s="19">
        <v>8</v>
      </c>
      <c r="I7" s="19">
        <v>9</v>
      </c>
      <c r="J7" s="20">
        <v>10</v>
      </c>
      <c r="K7" s="20">
        <v>11</v>
      </c>
    </row>
    <row r="8" ht="77" customHeight="1" spans="1:11">
      <c r="A8" s="31"/>
      <c r="B8" s="32"/>
      <c r="C8" s="32"/>
      <c r="D8" s="32"/>
      <c r="E8" s="32"/>
      <c r="F8" s="32"/>
      <c r="G8" s="32"/>
      <c r="H8" s="23"/>
      <c r="I8" s="23"/>
      <c r="J8" s="23"/>
      <c r="K8" s="37"/>
    </row>
    <row r="9" ht="77" customHeight="1" spans="1:11">
      <c r="A9" s="31"/>
      <c r="B9" s="32"/>
      <c r="C9" s="32"/>
      <c r="D9" s="32"/>
      <c r="E9" s="32"/>
      <c r="F9" s="32"/>
      <c r="G9" s="32"/>
      <c r="H9" s="23"/>
      <c r="I9" s="23"/>
      <c r="J9" s="23"/>
      <c r="K9" s="37"/>
    </row>
    <row r="10" ht="77" customHeight="1" spans="1:11">
      <c r="A10" s="33" t="s">
        <v>116</v>
      </c>
      <c r="B10" s="34"/>
      <c r="C10" s="34"/>
      <c r="D10" s="34"/>
      <c r="E10" s="34"/>
      <c r="F10" s="34"/>
      <c r="G10" s="35"/>
      <c r="H10" s="23"/>
      <c r="I10" s="23"/>
      <c r="J10" s="23"/>
      <c r="K10" s="37"/>
    </row>
    <row r="13" ht="44" customHeight="1" spans="3:7">
      <c r="C13" s="36" t="s">
        <v>434</v>
      </c>
      <c r="D13" s="36"/>
      <c r="E13" s="36"/>
      <c r="F13" s="36"/>
      <c r="G13" s="36"/>
    </row>
  </sheetData>
  <mergeCells count="17">
    <mergeCell ref="A2:K2"/>
    <mergeCell ref="A3:G3"/>
    <mergeCell ref="I4:K4"/>
    <mergeCell ref="A8:B8"/>
    <mergeCell ref="A10:G10"/>
    <mergeCell ref="C13:G13"/>
    <mergeCell ref="A4:A6"/>
    <mergeCell ref="B4:B6"/>
    <mergeCell ref="C4:C6"/>
    <mergeCell ref="D4:D6"/>
    <mergeCell ref="E4:E6"/>
    <mergeCell ref="F4:F6"/>
    <mergeCell ref="G4:G6"/>
    <mergeCell ref="H4:H6"/>
    <mergeCell ref="I5:I6"/>
    <mergeCell ref="J5:J6"/>
    <mergeCell ref="K5:K6"/>
  </mergeCells>
  <printOptions horizontalCentered="1"/>
  <pageMargins left="0.751388888888889" right="0.751388888888889" top="1" bottom="1" header="0.5" footer="0.5"/>
  <pageSetup paperSize="9" scale="58"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showZeros="0" topLeftCell="A8" workbookViewId="0">
      <selection activeCell="A13" sqref="A13:D13"/>
    </sheetView>
  </sheetViews>
  <sheetFormatPr defaultColWidth="10.7083333333333" defaultRowHeight="14.25" customHeight="1" outlineLevelCol="6"/>
  <cols>
    <col min="1" max="1" width="21.375" customWidth="1"/>
    <col min="2" max="2" width="27" customWidth="1"/>
    <col min="3" max="3" width="48.125" customWidth="1"/>
    <col min="4" max="4" width="23.85" customWidth="1"/>
    <col min="5" max="7" width="27.85" customWidth="1"/>
  </cols>
  <sheetData>
    <row r="1" ht="77" customHeight="1" spans="4:7">
      <c r="D1" s="1"/>
      <c r="E1" s="2"/>
      <c r="F1" s="2"/>
      <c r="G1" s="3" t="s">
        <v>435</v>
      </c>
    </row>
    <row r="2" ht="77" customHeight="1" spans="1:7">
      <c r="A2" s="4" t="s">
        <v>436</v>
      </c>
      <c r="B2" s="5"/>
      <c r="C2" s="5"/>
      <c r="D2" s="5"/>
      <c r="E2" s="5"/>
      <c r="F2" s="5"/>
      <c r="G2" s="5"/>
    </row>
    <row r="3" ht="77" customHeight="1" spans="1:7">
      <c r="A3" s="6" t="str">
        <f>"单位名称："&amp;"迪庆藏族自治州文化馆"</f>
        <v>单位名称：迪庆藏族自治州文化馆</v>
      </c>
      <c r="B3" s="7"/>
      <c r="C3" s="7"/>
      <c r="D3" s="7"/>
      <c r="E3" s="8"/>
      <c r="F3" s="8"/>
      <c r="G3" s="9" t="s">
        <v>183</v>
      </c>
    </row>
    <row r="4" ht="77" customHeight="1" spans="1:7">
      <c r="A4" s="10" t="s">
        <v>263</v>
      </c>
      <c r="B4" s="10" t="s">
        <v>262</v>
      </c>
      <c r="C4" s="10" t="s">
        <v>194</v>
      </c>
      <c r="D4" s="11" t="s">
        <v>437</v>
      </c>
      <c r="E4" s="12" t="s">
        <v>61</v>
      </c>
      <c r="F4" s="13"/>
      <c r="G4" s="14"/>
    </row>
    <row r="5" ht="77" customHeight="1" spans="1:7">
      <c r="A5" s="15"/>
      <c r="B5" s="15"/>
      <c r="C5" s="15"/>
      <c r="D5" s="16"/>
      <c r="E5" s="10" t="s">
        <v>438</v>
      </c>
      <c r="F5" s="10" t="s">
        <v>439</v>
      </c>
      <c r="G5" s="11" t="s">
        <v>440</v>
      </c>
    </row>
    <row r="6" ht="77" customHeight="1" spans="1:7">
      <c r="A6" s="17"/>
      <c r="B6" s="17"/>
      <c r="C6" s="17"/>
      <c r="D6" s="18"/>
      <c r="E6" s="17" t="s">
        <v>60</v>
      </c>
      <c r="F6" s="17"/>
      <c r="G6" s="18"/>
    </row>
    <row r="7" ht="77" customHeight="1" spans="1:7">
      <c r="A7" s="19">
        <v>1</v>
      </c>
      <c r="B7" s="19">
        <v>2</v>
      </c>
      <c r="C7" s="19">
        <v>3</v>
      </c>
      <c r="D7" s="19">
        <v>4</v>
      </c>
      <c r="E7" s="19">
        <v>8</v>
      </c>
      <c r="F7" s="19">
        <v>9</v>
      </c>
      <c r="G7" s="20">
        <v>10</v>
      </c>
    </row>
    <row r="8" ht="77" customHeight="1" spans="1:7">
      <c r="A8" s="21" t="s">
        <v>73</v>
      </c>
      <c r="B8" s="22"/>
      <c r="C8" s="22"/>
      <c r="D8" s="21"/>
      <c r="E8" s="23">
        <v>170000</v>
      </c>
      <c r="F8" s="23">
        <v>1450000</v>
      </c>
      <c r="G8" s="23"/>
    </row>
    <row r="9" ht="77" customHeight="1" spans="1:7">
      <c r="A9" s="21"/>
      <c r="B9" s="22" t="s">
        <v>441</v>
      </c>
      <c r="C9" s="22" t="s">
        <v>266</v>
      </c>
      <c r="D9" s="21" t="s">
        <v>442</v>
      </c>
      <c r="E9" s="23">
        <v>50000</v>
      </c>
      <c r="F9" s="23">
        <v>200000</v>
      </c>
      <c r="G9" s="23"/>
    </row>
    <row r="10" ht="77" customHeight="1" spans="1:7">
      <c r="A10" s="24"/>
      <c r="B10" s="22" t="s">
        <v>441</v>
      </c>
      <c r="C10" s="22" t="s">
        <v>273</v>
      </c>
      <c r="D10" s="21" t="s">
        <v>442</v>
      </c>
      <c r="E10" s="23">
        <v>50000</v>
      </c>
      <c r="F10" s="23">
        <v>300000</v>
      </c>
      <c r="G10" s="23"/>
    </row>
    <row r="11" ht="77" customHeight="1" spans="1:7">
      <c r="A11" s="24"/>
      <c r="B11" s="22" t="s">
        <v>441</v>
      </c>
      <c r="C11" s="22" t="s">
        <v>275</v>
      </c>
      <c r="D11" s="21" t="s">
        <v>442</v>
      </c>
      <c r="E11" s="23">
        <v>20000</v>
      </c>
      <c r="F11" s="23">
        <v>650000</v>
      </c>
      <c r="G11" s="23"/>
    </row>
    <row r="12" ht="77" customHeight="1" spans="1:7">
      <c r="A12" s="24"/>
      <c r="B12" s="22" t="s">
        <v>441</v>
      </c>
      <c r="C12" s="22" t="s">
        <v>271</v>
      </c>
      <c r="D12" s="21" t="s">
        <v>442</v>
      </c>
      <c r="E12" s="23">
        <v>50000</v>
      </c>
      <c r="F12" s="23">
        <v>300000</v>
      </c>
      <c r="G12" s="23"/>
    </row>
    <row r="13" ht="77" customHeight="1" spans="1:7">
      <c r="A13" s="25" t="s">
        <v>58</v>
      </c>
      <c r="B13" s="26" t="s">
        <v>420</v>
      </c>
      <c r="C13" s="26"/>
      <c r="D13" s="27"/>
      <c r="E13" s="23">
        <v>170000</v>
      </c>
      <c r="F13" s="23">
        <v>1450000</v>
      </c>
      <c r="G13" s="23"/>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751388888888889" right="0.751388888888889" top="1" bottom="1" header="0.5" footer="0.5"/>
  <pageSetup paperSize="9" scale="4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topLeftCell="A3" workbookViewId="0">
      <selection activeCell="E3" sqref="E3"/>
    </sheetView>
  </sheetViews>
  <sheetFormatPr defaultColWidth="10.7083333333333" defaultRowHeight="14.25" customHeight="1"/>
  <cols>
    <col min="1" max="1" width="17.625" customWidth="1"/>
    <col min="2" max="2" width="19.625" customWidth="1"/>
    <col min="3" max="19" width="20.625" customWidth="1"/>
  </cols>
  <sheetData>
    <row r="1" ht="88" customHeight="1" spans="10:19">
      <c r="J1" s="216"/>
      <c r="O1" s="83"/>
      <c r="P1" s="83"/>
      <c r="Q1" s="83"/>
      <c r="R1" s="83"/>
      <c r="S1" s="63" t="s">
        <v>54</v>
      </c>
    </row>
    <row r="2" ht="88" customHeight="1" spans="1:19">
      <c r="A2" s="163" t="s">
        <v>55</v>
      </c>
      <c r="B2" s="223"/>
      <c r="C2" s="223"/>
      <c r="D2" s="223"/>
      <c r="E2" s="223"/>
      <c r="F2" s="223"/>
      <c r="G2" s="223"/>
      <c r="H2" s="223"/>
      <c r="I2" s="223"/>
      <c r="J2" s="223"/>
      <c r="K2" s="223"/>
      <c r="L2" s="223"/>
      <c r="M2" s="223"/>
      <c r="N2" s="223"/>
      <c r="O2" s="241"/>
      <c r="P2" s="241"/>
      <c r="Q2" s="241"/>
      <c r="R2" s="241"/>
      <c r="S2" s="241"/>
    </row>
    <row r="3" ht="88" customHeight="1" spans="1:19">
      <c r="A3" s="40" t="str">
        <f>"单位名称："&amp;"迪庆藏族自治州文化馆"</f>
        <v>单位名称：迪庆藏族自治州文化馆</v>
      </c>
      <c r="B3" s="8"/>
      <c r="C3" s="8"/>
      <c r="D3" s="8"/>
      <c r="E3" s="8"/>
      <c r="F3" s="8"/>
      <c r="G3" s="8"/>
      <c r="H3" s="8"/>
      <c r="I3" s="8"/>
      <c r="J3" s="87"/>
      <c r="K3" s="8"/>
      <c r="L3" s="8"/>
      <c r="M3" s="8"/>
      <c r="N3" s="8"/>
      <c r="O3" s="87"/>
      <c r="P3" s="87"/>
      <c r="Q3" s="87"/>
      <c r="R3" s="87"/>
      <c r="S3" s="105" t="s">
        <v>3</v>
      </c>
    </row>
    <row r="4" ht="88" customHeight="1" spans="1:19">
      <c r="A4" s="224" t="s">
        <v>56</v>
      </c>
      <c r="B4" s="225" t="s">
        <v>57</v>
      </c>
      <c r="C4" s="225" t="s">
        <v>58</v>
      </c>
      <c r="D4" s="226" t="s">
        <v>59</v>
      </c>
      <c r="E4" s="227"/>
      <c r="F4" s="227"/>
      <c r="G4" s="227"/>
      <c r="H4" s="227"/>
      <c r="I4" s="227"/>
      <c r="J4" s="242"/>
      <c r="K4" s="227"/>
      <c r="L4" s="227"/>
      <c r="M4" s="227"/>
      <c r="N4" s="221"/>
      <c r="O4" s="226" t="s">
        <v>47</v>
      </c>
      <c r="P4" s="226"/>
      <c r="Q4" s="226"/>
      <c r="R4" s="226"/>
      <c r="S4" s="245"/>
    </row>
    <row r="5" ht="88" customHeight="1" spans="1:19">
      <c r="A5" s="228"/>
      <c r="B5" s="229"/>
      <c r="C5" s="229"/>
      <c r="D5" s="230" t="s">
        <v>60</v>
      </c>
      <c r="E5" s="230" t="s">
        <v>61</v>
      </c>
      <c r="F5" s="230" t="s">
        <v>62</v>
      </c>
      <c r="G5" s="230" t="s">
        <v>63</v>
      </c>
      <c r="H5" s="230" t="s">
        <v>64</v>
      </c>
      <c r="I5" s="243" t="s">
        <v>65</v>
      </c>
      <c r="J5" s="243"/>
      <c r="K5" s="243"/>
      <c r="L5" s="243"/>
      <c r="M5" s="243"/>
      <c r="N5" s="233"/>
      <c r="O5" s="230" t="s">
        <v>60</v>
      </c>
      <c r="P5" s="230" t="s">
        <v>61</v>
      </c>
      <c r="Q5" s="230" t="s">
        <v>62</v>
      </c>
      <c r="R5" s="230" t="s">
        <v>63</v>
      </c>
      <c r="S5" s="230" t="s">
        <v>66</v>
      </c>
    </row>
    <row r="6" ht="88" customHeight="1" spans="1:19">
      <c r="A6" s="231"/>
      <c r="B6" s="232"/>
      <c r="C6" s="232"/>
      <c r="D6" s="233"/>
      <c r="E6" s="233"/>
      <c r="F6" s="233"/>
      <c r="G6" s="233"/>
      <c r="H6" s="233"/>
      <c r="I6" s="232" t="s">
        <v>60</v>
      </c>
      <c r="J6" s="232" t="s">
        <v>67</v>
      </c>
      <c r="K6" s="232" t="s">
        <v>68</v>
      </c>
      <c r="L6" s="232" t="s">
        <v>69</v>
      </c>
      <c r="M6" s="232" t="s">
        <v>70</v>
      </c>
      <c r="N6" s="232" t="s">
        <v>71</v>
      </c>
      <c r="O6" s="244"/>
      <c r="P6" s="244"/>
      <c r="Q6" s="244"/>
      <c r="R6" s="244"/>
      <c r="S6" s="233"/>
    </row>
    <row r="7" ht="88" customHeight="1" spans="1:19">
      <c r="A7" s="234">
        <v>1</v>
      </c>
      <c r="B7" s="234">
        <v>2</v>
      </c>
      <c r="C7" s="234">
        <v>3</v>
      </c>
      <c r="D7" s="234">
        <v>4</v>
      </c>
      <c r="E7" s="234">
        <v>5</v>
      </c>
      <c r="F7" s="234">
        <v>6</v>
      </c>
      <c r="G7" s="234">
        <v>7</v>
      </c>
      <c r="H7" s="234">
        <v>8</v>
      </c>
      <c r="I7" s="234">
        <v>9</v>
      </c>
      <c r="J7" s="234">
        <v>10</v>
      </c>
      <c r="K7" s="234">
        <v>11</v>
      </c>
      <c r="L7" s="234">
        <v>12</v>
      </c>
      <c r="M7" s="234">
        <v>13</v>
      </c>
      <c r="N7" s="234">
        <v>14</v>
      </c>
      <c r="O7" s="234">
        <v>15</v>
      </c>
      <c r="P7" s="234">
        <v>16</v>
      </c>
      <c r="Q7" s="234">
        <v>17</v>
      </c>
      <c r="R7" s="234">
        <v>18</v>
      </c>
      <c r="S7" s="234">
        <v>19</v>
      </c>
    </row>
    <row r="8" ht="88" customHeight="1" spans="1:19">
      <c r="A8" s="235" t="s">
        <v>72</v>
      </c>
      <c r="B8" s="236" t="s">
        <v>73</v>
      </c>
      <c r="C8" s="237">
        <v>8213186.41</v>
      </c>
      <c r="D8" s="237">
        <v>7713186.41</v>
      </c>
      <c r="E8" s="238">
        <v>7713186.41</v>
      </c>
      <c r="F8" s="238"/>
      <c r="G8" s="238"/>
      <c r="H8" s="238"/>
      <c r="I8" s="238"/>
      <c r="J8" s="238"/>
      <c r="K8" s="238"/>
      <c r="L8" s="238"/>
      <c r="M8" s="238"/>
      <c r="N8" s="238"/>
      <c r="O8" s="171">
        <v>500000</v>
      </c>
      <c r="P8" s="171">
        <v>500000</v>
      </c>
      <c r="Q8" s="171"/>
      <c r="R8" s="171"/>
      <c r="S8" s="171"/>
    </row>
    <row r="9" ht="88" customHeight="1" spans="1:19">
      <c r="A9" s="239" t="s">
        <v>58</v>
      </c>
      <c r="B9" s="240"/>
      <c r="C9" s="238">
        <v>8213186.41</v>
      </c>
      <c r="D9" s="238">
        <v>7713186.41</v>
      </c>
      <c r="E9" s="238">
        <v>7713186.41</v>
      </c>
      <c r="F9" s="238"/>
      <c r="G9" s="238"/>
      <c r="H9" s="238"/>
      <c r="I9" s="238"/>
      <c r="J9" s="238"/>
      <c r="K9" s="238"/>
      <c r="L9" s="238"/>
      <c r="M9" s="238"/>
      <c r="N9" s="238"/>
      <c r="O9" s="171">
        <v>500000</v>
      </c>
      <c r="P9" s="171">
        <v>500000</v>
      </c>
      <c r="Q9" s="171"/>
      <c r="R9" s="171"/>
      <c r="S9" s="171"/>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751388888888889" right="0.751388888888889" top="1" bottom="1" header="0.5" footer="0.5"/>
  <pageSetup paperSize="9" scale="34"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1"/>
  <sheetViews>
    <sheetView showZeros="0" topLeftCell="A19" workbookViewId="0">
      <selection activeCell="D4" sqref="$A4:$XFD31"/>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30" customHeight="1" spans="4:15">
      <c r="D1" s="216"/>
      <c r="H1" s="216"/>
      <c r="J1" s="216"/>
      <c r="O1" s="38" t="s">
        <v>74</v>
      </c>
    </row>
    <row r="2" ht="51" customHeight="1" spans="1:15">
      <c r="A2" s="4" t="s">
        <v>75</v>
      </c>
      <c r="B2" s="217"/>
      <c r="C2" s="217"/>
      <c r="D2" s="217"/>
      <c r="E2" s="217"/>
      <c r="F2" s="217"/>
      <c r="G2" s="217"/>
      <c r="H2" s="217"/>
      <c r="I2" s="217"/>
      <c r="J2" s="217"/>
      <c r="K2" s="217"/>
      <c r="L2" s="217"/>
      <c r="M2" s="217"/>
      <c r="N2" s="217"/>
      <c r="O2" s="217"/>
    </row>
    <row r="3" ht="45" customHeight="1" spans="1:15">
      <c r="A3" s="218" t="str">
        <f>"单位名称："&amp;"迪庆藏族自治州文化馆"</f>
        <v>单位名称：迪庆藏族自治州文化馆</v>
      </c>
      <c r="B3" s="219"/>
      <c r="C3" s="82"/>
      <c r="D3" s="2"/>
      <c r="E3" s="82"/>
      <c r="F3" s="82"/>
      <c r="G3" s="82"/>
      <c r="H3" s="2"/>
      <c r="I3" s="82"/>
      <c r="J3" s="2"/>
      <c r="K3" s="82"/>
      <c r="L3" s="82"/>
      <c r="M3" s="222"/>
      <c r="N3" s="222"/>
      <c r="O3" s="120" t="s">
        <v>3</v>
      </c>
    </row>
    <row r="4" ht="35" customHeight="1" spans="1:15">
      <c r="A4" s="10" t="s">
        <v>76</v>
      </c>
      <c r="B4" s="10" t="s">
        <v>77</v>
      </c>
      <c r="C4" s="10" t="s">
        <v>58</v>
      </c>
      <c r="D4" s="12" t="s">
        <v>61</v>
      </c>
      <c r="E4" s="71" t="s">
        <v>78</v>
      </c>
      <c r="F4" s="72" t="s">
        <v>79</v>
      </c>
      <c r="G4" s="10" t="s">
        <v>62</v>
      </c>
      <c r="H4" s="10" t="s">
        <v>63</v>
      </c>
      <c r="I4" s="10" t="s">
        <v>80</v>
      </c>
      <c r="J4" s="12" t="s">
        <v>81</v>
      </c>
      <c r="K4" s="13"/>
      <c r="L4" s="13"/>
      <c r="M4" s="13"/>
      <c r="N4" s="13"/>
      <c r="O4" s="14"/>
    </row>
    <row r="5" ht="35" customHeight="1" spans="1:15">
      <c r="A5" s="18"/>
      <c r="B5" s="18"/>
      <c r="C5" s="18"/>
      <c r="D5" s="193" t="s">
        <v>60</v>
      </c>
      <c r="E5" s="112" t="s">
        <v>78</v>
      </c>
      <c r="F5" s="112" t="s">
        <v>79</v>
      </c>
      <c r="G5" s="18"/>
      <c r="H5" s="18"/>
      <c r="I5" s="18"/>
      <c r="J5" s="193" t="s">
        <v>60</v>
      </c>
      <c r="K5" s="46" t="s">
        <v>82</v>
      </c>
      <c r="L5" s="46" t="s">
        <v>83</v>
      </c>
      <c r="M5" s="46" t="s">
        <v>84</v>
      </c>
      <c r="N5" s="46" t="s">
        <v>85</v>
      </c>
      <c r="O5" s="46" t="s">
        <v>86</v>
      </c>
    </row>
    <row r="6" ht="35" customHeight="1" spans="1:15">
      <c r="A6" s="220">
        <v>1</v>
      </c>
      <c r="B6" s="220">
        <v>2</v>
      </c>
      <c r="C6" s="193">
        <v>3</v>
      </c>
      <c r="D6" s="193">
        <v>4</v>
      </c>
      <c r="E6" s="193">
        <v>5</v>
      </c>
      <c r="F6" s="193">
        <v>6</v>
      </c>
      <c r="G6" s="193">
        <v>7</v>
      </c>
      <c r="H6" s="193">
        <v>8</v>
      </c>
      <c r="I6" s="193">
        <v>9</v>
      </c>
      <c r="J6" s="193">
        <v>10</v>
      </c>
      <c r="K6" s="193">
        <v>11</v>
      </c>
      <c r="L6" s="193">
        <v>12</v>
      </c>
      <c r="M6" s="193">
        <v>13</v>
      </c>
      <c r="N6" s="193">
        <v>14</v>
      </c>
      <c r="O6" s="193">
        <v>15</v>
      </c>
    </row>
    <row r="7" ht="35" customHeight="1" spans="1:15">
      <c r="A7" s="210" t="s">
        <v>87</v>
      </c>
      <c r="B7" s="210" t="s">
        <v>88</v>
      </c>
      <c r="C7" s="160">
        <v>30600</v>
      </c>
      <c r="D7" s="160">
        <v>30600</v>
      </c>
      <c r="E7" s="160">
        <v>30600</v>
      </c>
      <c r="F7" s="160"/>
      <c r="G7" s="160"/>
      <c r="H7" s="160"/>
      <c r="I7" s="160"/>
      <c r="J7" s="160"/>
      <c r="K7" s="160"/>
      <c r="L7" s="160"/>
      <c r="M7" s="160"/>
      <c r="N7" s="160"/>
      <c r="O7" s="160"/>
    </row>
    <row r="8" ht="35" customHeight="1" spans="1:15">
      <c r="A8" s="210" t="s">
        <v>89</v>
      </c>
      <c r="B8" s="210" t="str">
        <f>"  "&amp;"其他一般公共服务支出"</f>
        <v>  其他一般公共服务支出</v>
      </c>
      <c r="C8" s="160">
        <v>30600</v>
      </c>
      <c r="D8" s="160">
        <v>30600</v>
      </c>
      <c r="E8" s="160">
        <v>30600</v>
      </c>
      <c r="F8" s="160"/>
      <c r="G8" s="160"/>
      <c r="H8" s="160"/>
      <c r="I8" s="160"/>
      <c r="J8" s="160"/>
      <c r="K8" s="160"/>
      <c r="L8" s="160"/>
      <c r="M8" s="160"/>
      <c r="N8" s="160"/>
      <c r="O8" s="160"/>
    </row>
    <row r="9" ht="35" customHeight="1" spans="1:15">
      <c r="A9" s="210" t="s">
        <v>90</v>
      </c>
      <c r="B9" s="210" t="str">
        <f>"    "&amp;"其他一般公共服务支出"</f>
        <v>    其他一般公共服务支出</v>
      </c>
      <c r="C9" s="160">
        <v>30600</v>
      </c>
      <c r="D9" s="160">
        <v>30600</v>
      </c>
      <c r="E9" s="160">
        <v>30600</v>
      </c>
      <c r="F9" s="160"/>
      <c r="G9" s="160"/>
      <c r="H9" s="160"/>
      <c r="I9" s="160"/>
      <c r="J9" s="160"/>
      <c r="K9" s="160"/>
      <c r="L9" s="160"/>
      <c r="M9" s="160"/>
      <c r="N9" s="160"/>
      <c r="O9" s="160"/>
    </row>
    <row r="10" ht="35" customHeight="1" spans="1:15">
      <c r="A10" s="210" t="s">
        <v>91</v>
      </c>
      <c r="B10" s="210" t="s">
        <v>92</v>
      </c>
      <c r="C10" s="160">
        <v>6123104.94</v>
      </c>
      <c r="D10" s="160">
        <v>6123104.94</v>
      </c>
      <c r="E10" s="160">
        <v>5453104.94</v>
      </c>
      <c r="F10" s="160">
        <v>670000</v>
      </c>
      <c r="G10" s="160"/>
      <c r="H10" s="160"/>
      <c r="I10" s="160"/>
      <c r="J10" s="160"/>
      <c r="K10" s="160"/>
      <c r="L10" s="160"/>
      <c r="M10" s="160"/>
      <c r="N10" s="160"/>
      <c r="O10" s="160"/>
    </row>
    <row r="11" ht="35" customHeight="1" spans="1:15">
      <c r="A11" s="210" t="s">
        <v>93</v>
      </c>
      <c r="B11" s="210" t="str">
        <f>"  "&amp;"文化和旅游"</f>
        <v>  文化和旅游</v>
      </c>
      <c r="C11" s="160">
        <v>6123104.94</v>
      </c>
      <c r="D11" s="160">
        <v>6123104.94</v>
      </c>
      <c r="E11" s="160">
        <v>5453104.94</v>
      </c>
      <c r="F11" s="160">
        <v>670000</v>
      </c>
      <c r="G11" s="160"/>
      <c r="H11" s="160"/>
      <c r="I11" s="160"/>
      <c r="J11" s="160"/>
      <c r="K11" s="160"/>
      <c r="L11" s="160"/>
      <c r="M11" s="160"/>
      <c r="N11" s="160"/>
      <c r="O11" s="160"/>
    </row>
    <row r="12" ht="35" customHeight="1" spans="1:15">
      <c r="A12" s="210" t="s">
        <v>94</v>
      </c>
      <c r="B12" s="210" t="str">
        <f>"    "&amp;"群众文化"</f>
        <v>    群众文化</v>
      </c>
      <c r="C12" s="160">
        <v>6053104.94</v>
      </c>
      <c r="D12" s="160">
        <v>6053104.94</v>
      </c>
      <c r="E12" s="160">
        <v>5453104.94</v>
      </c>
      <c r="F12" s="160">
        <v>600000</v>
      </c>
      <c r="G12" s="160"/>
      <c r="H12" s="160"/>
      <c r="I12" s="160"/>
      <c r="J12" s="160"/>
      <c r="K12" s="160"/>
      <c r="L12" s="160"/>
      <c r="M12" s="160"/>
      <c r="N12" s="160"/>
      <c r="O12" s="160"/>
    </row>
    <row r="13" ht="35" customHeight="1" spans="1:15">
      <c r="A13" s="210" t="s">
        <v>95</v>
      </c>
      <c r="B13" s="210" t="str">
        <f>"    "&amp;"文化创作与保护"</f>
        <v>    文化创作与保护</v>
      </c>
      <c r="C13" s="160">
        <v>50000</v>
      </c>
      <c r="D13" s="160">
        <v>50000</v>
      </c>
      <c r="E13" s="160"/>
      <c r="F13" s="160">
        <v>50000</v>
      </c>
      <c r="G13" s="160"/>
      <c r="H13" s="160"/>
      <c r="I13" s="160"/>
      <c r="J13" s="160"/>
      <c r="K13" s="160"/>
      <c r="L13" s="160"/>
      <c r="M13" s="160"/>
      <c r="N13" s="160"/>
      <c r="O13" s="160"/>
    </row>
    <row r="14" ht="35" customHeight="1" spans="1:15">
      <c r="A14" s="210" t="s">
        <v>96</v>
      </c>
      <c r="B14" s="210" t="str">
        <f>"    "&amp;"其他文化和旅游支出"</f>
        <v>    其他文化和旅游支出</v>
      </c>
      <c r="C14" s="160">
        <v>20000</v>
      </c>
      <c r="D14" s="160">
        <v>20000</v>
      </c>
      <c r="E14" s="160"/>
      <c r="F14" s="160">
        <v>20000</v>
      </c>
      <c r="G14" s="160"/>
      <c r="H14" s="160"/>
      <c r="I14" s="160"/>
      <c r="J14" s="160"/>
      <c r="K14" s="160"/>
      <c r="L14" s="160"/>
      <c r="M14" s="160"/>
      <c r="N14" s="160"/>
      <c r="O14" s="160"/>
    </row>
    <row r="15" ht="35" customHeight="1" spans="1:15">
      <c r="A15" s="210" t="s">
        <v>97</v>
      </c>
      <c r="B15" s="210" t="s">
        <v>98</v>
      </c>
      <c r="C15" s="160">
        <v>825140.32</v>
      </c>
      <c r="D15" s="160">
        <v>825140.32</v>
      </c>
      <c r="E15" s="160">
        <v>825140.32</v>
      </c>
      <c r="F15" s="160"/>
      <c r="G15" s="160"/>
      <c r="H15" s="160"/>
      <c r="I15" s="160"/>
      <c r="J15" s="160"/>
      <c r="K15" s="160"/>
      <c r="L15" s="160"/>
      <c r="M15" s="160"/>
      <c r="N15" s="160"/>
      <c r="O15" s="160"/>
    </row>
    <row r="16" ht="35" customHeight="1" spans="1:15">
      <c r="A16" s="210" t="s">
        <v>99</v>
      </c>
      <c r="B16" s="210" t="str">
        <f>"  "&amp;"行政事业单位养老支出"</f>
        <v>  行政事业单位养老支出</v>
      </c>
      <c r="C16" s="160">
        <v>770840.32</v>
      </c>
      <c r="D16" s="160">
        <v>770840.32</v>
      </c>
      <c r="E16" s="160">
        <v>770840.32</v>
      </c>
      <c r="F16" s="160"/>
      <c r="G16" s="160"/>
      <c r="H16" s="160"/>
      <c r="I16" s="160"/>
      <c r="J16" s="160"/>
      <c r="K16" s="160"/>
      <c r="L16" s="160"/>
      <c r="M16" s="160"/>
      <c r="N16" s="160"/>
      <c r="O16" s="160"/>
    </row>
    <row r="17" ht="35" customHeight="1" spans="1:15">
      <c r="A17" s="210" t="s">
        <v>100</v>
      </c>
      <c r="B17" s="210" t="str">
        <f>"    "&amp;"机关事业单位基本养老保险缴费支出"</f>
        <v>    机关事业单位基本养老保险缴费支出</v>
      </c>
      <c r="C17" s="160">
        <v>751640.32</v>
      </c>
      <c r="D17" s="160">
        <v>751640.32</v>
      </c>
      <c r="E17" s="160">
        <v>751640.32</v>
      </c>
      <c r="F17" s="160"/>
      <c r="G17" s="160"/>
      <c r="H17" s="160"/>
      <c r="I17" s="160"/>
      <c r="J17" s="160"/>
      <c r="K17" s="160"/>
      <c r="L17" s="160"/>
      <c r="M17" s="160"/>
      <c r="N17" s="160"/>
      <c r="O17" s="160"/>
    </row>
    <row r="18" ht="35" customHeight="1" spans="1:15">
      <c r="A18" s="210" t="s">
        <v>101</v>
      </c>
      <c r="B18" s="210" t="str">
        <f>"    "&amp;"机关事业单位职业年金缴费支出"</f>
        <v>    机关事业单位职业年金缴费支出</v>
      </c>
      <c r="C18" s="160"/>
      <c r="D18" s="160"/>
      <c r="E18" s="160"/>
      <c r="F18" s="160"/>
      <c r="G18" s="160"/>
      <c r="H18" s="160"/>
      <c r="I18" s="160"/>
      <c r="J18" s="160"/>
      <c r="K18" s="160"/>
      <c r="L18" s="160"/>
      <c r="M18" s="160"/>
      <c r="N18" s="160"/>
      <c r="O18" s="160"/>
    </row>
    <row r="19" ht="35" customHeight="1" spans="1:15">
      <c r="A19" s="210" t="s">
        <v>102</v>
      </c>
      <c r="B19" s="210" t="str">
        <f>"    "&amp;"其他行政事业单位养老支出"</f>
        <v>    其他行政事业单位养老支出</v>
      </c>
      <c r="C19" s="160">
        <v>19200</v>
      </c>
      <c r="D19" s="160">
        <v>19200</v>
      </c>
      <c r="E19" s="160">
        <v>19200</v>
      </c>
      <c r="F19" s="160"/>
      <c r="G19" s="160"/>
      <c r="H19" s="160"/>
      <c r="I19" s="160"/>
      <c r="J19" s="160"/>
      <c r="K19" s="160"/>
      <c r="L19" s="160"/>
      <c r="M19" s="160"/>
      <c r="N19" s="160"/>
      <c r="O19" s="160"/>
    </row>
    <row r="20" ht="35" customHeight="1" spans="1:15">
      <c r="A20" s="210" t="s">
        <v>103</v>
      </c>
      <c r="B20" s="210" t="str">
        <f>"  "&amp;"抚恤"</f>
        <v>  抚恤</v>
      </c>
      <c r="C20" s="160">
        <v>54300</v>
      </c>
      <c r="D20" s="160">
        <v>54300</v>
      </c>
      <c r="E20" s="160">
        <v>54300</v>
      </c>
      <c r="F20" s="160"/>
      <c r="G20" s="160"/>
      <c r="H20" s="160"/>
      <c r="I20" s="160"/>
      <c r="J20" s="160"/>
      <c r="K20" s="160"/>
      <c r="L20" s="160"/>
      <c r="M20" s="160"/>
      <c r="N20" s="160"/>
      <c r="O20" s="160"/>
    </row>
    <row r="21" ht="35" customHeight="1" spans="1:15">
      <c r="A21" s="210" t="s">
        <v>104</v>
      </c>
      <c r="B21" s="210" t="str">
        <f>"    "&amp;"伤残抚恤"</f>
        <v>    伤残抚恤</v>
      </c>
      <c r="C21" s="160">
        <v>54300</v>
      </c>
      <c r="D21" s="160">
        <v>54300</v>
      </c>
      <c r="E21" s="160">
        <v>54300</v>
      </c>
      <c r="F21" s="160"/>
      <c r="G21" s="160"/>
      <c r="H21" s="160"/>
      <c r="I21" s="160"/>
      <c r="J21" s="160"/>
      <c r="K21" s="160"/>
      <c r="L21" s="160"/>
      <c r="M21" s="160"/>
      <c r="N21" s="160"/>
      <c r="O21" s="160"/>
    </row>
    <row r="22" ht="35" customHeight="1" spans="1:15">
      <c r="A22" s="210" t="s">
        <v>105</v>
      </c>
      <c r="B22" s="210" t="s">
        <v>106</v>
      </c>
      <c r="C22" s="160">
        <v>648170.91</v>
      </c>
      <c r="D22" s="160">
        <v>648170.91</v>
      </c>
      <c r="E22" s="160">
        <v>648170.91</v>
      </c>
      <c r="F22" s="160"/>
      <c r="G22" s="160"/>
      <c r="H22" s="160"/>
      <c r="I22" s="160"/>
      <c r="J22" s="160"/>
      <c r="K22" s="160"/>
      <c r="L22" s="160"/>
      <c r="M22" s="160"/>
      <c r="N22" s="160"/>
      <c r="O22" s="160"/>
    </row>
    <row r="23" ht="35" customHeight="1" spans="1:15">
      <c r="A23" s="210" t="s">
        <v>107</v>
      </c>
      <c r="B23" s="210" t="str">
        <f>"  "&amp;"行政事业单位医疗"</f>
        <v>  行政事业单位医疗</v>
      </c>
      <c r="C23" s="160">
        <v>648170.91</v>
      </c>
      <c r="D23" s="160">
        <v>648170.91</v>
      </c>
      <c r="E23" s="160">
        <v>648170.91</v>
      </c>
      <c r="F23" s="160"/>
      <c r="G23" s="160"/>
      <c r="H23" s="160"/>
      <c r="I23" s="160"/>
      <c r="J23" s="160"/>
      <c r="K23" s="160"/>
      <c r="L23" s="160"/>
      <c r="M23" s="160"/>
      <c r="N23" s="160"/>
      <c r="O23" s="160"/>
    </row>
    <row r="24" ht="35" customHeight="1" spans="1:15">
      <c r="A24" s="210" t="s">
        <v>108</v>
      </c>
      <c r="B24" s="210" t="str">
        <f>"    "&amp;"行政单位医疗"</f>
        <v>    行政单位医疗</v>
      </c>
      <c r="C24" s="160"/>
      <c r="D24" s="160"/>
      <c r="E24" s="160"/>
      <c r="F24" s="160"/>
      <c r="G24" s="160"/>
      <c r="H24" s="160"/>
      <c r="I24" s="160"/>
      <c r="J24" s="160"/>
      <c r="K24" s="160"/>
      <c r="L24" s="160"/>
      <c r="M24" s="160"/>
      <c r="N24" s="160"/>
      <c r="O24" s="160"/>
    </row>
    <row r="25" ht="35" customHeight="1" spans="1:15">
      <c r="A25" s="210" t="s">
        <v>109</v>
      </c>
      <c r="B25" s="210" t="str">
        <f>"    "&amp;"事业单位医疗"</f>
        <v>    事业单位医疗</v>
      </c>
      <c r="C25" s="160">
        <v>344389.5</v>
      </c>
      <c r="D25" s="160">
        <v>344389.5</v>
      </c>
      <c r="E25" s="160">
        <v>344389.5</v>
      </c>
      <c r="F25" s="160"/>
      <c r="G25" s="160"/>
      <c r="H25" s="160"/>
      <c r="I25" s="160"/>
      <c r="J25" s="160"/>
      <c r="K25" s="160"/>
      <c r="L25" s="160"/>
      <c r="M25" s="160"/>
      <c r="N25" s="160"/>
      <c r="O25" s="160"/>
    </row>
    <row r="26" ht="35" customHeight="1" spans="1:15">
      <c r="A26" s="210" t="s">
        <v>110</v>
      </c>
      <c r="B26" s="210" t="str">
        <f>"    "&amp;"公务员医疗补助"</f>
        <v>    公务员医疗补助</v>
      </c>
      <c r="C26" s="160">
        <v>273674.4</v>
      </c>
      <c r="D26" s="160">
        <v>273674.4</v>
      </c>
      <c r="E26" s="160">
        <v>273674.4</v>
      </c>
      <c r="F26" s="160"/>
      <c r="G26" s="160"/>
      <c r="H26" s="160"/>
      <c r="I26" s="160"/>
      <c r="J26" s="160"/>
      <c r="K26" s="160"/>
      <c r="L26" s="160"/>
      <c r="M26" s="160"/>
      <c r="N26" s="160"/>
      <c r="O26" s="160"/>
    </row>
    <row r="27" ht="35" customHeight="1" spans="1:15">
      <c r="A27" s="210" t="s">
        <v>111</v>
      </c>
      <c r="B27" s="210" t="str">
        <f>"    "&amp;"其他行政事业单位医疗支出"</f>
        <v>    其他行政事业单位医疗支出</v>
      </c>
      <c r="C27" s="160">
        <v>30107.01</v>
      </c>
      <c r="D27" s="160">
        <v>30107.01</v>
      </c>
      <c r="E27" s="160">
        <v>30107.01</v>
      </c>
      <c r="F27" s="160"/>
      <c r="G27" s="160"/>
      <c r="H27" s="160"/>
      <c r="I27" s="160"/>
      <c r="J27" s="160"/>
      <c r="K27" s="160"/>
      <c r="L27" s="160"/>
      <c r="M27" s="160"/>
      <c r="N27" s="160"/>
      <c r="O27" s="160"/>
    </row>
    <row r="28" ht="35" customHeight="1" spans="1:15">
      <c r="A28" s="210" t="s">
        <v>112</v>
      </c>
      <c r="B28" s="210" t="s">
        <v>113</v>
      </c>
      <c r="C28" s="160">
        <v>586170.24</v>
      </c>
      <c r="D28" s="160">
        <v>586170.24</v>
      </c>
      <c r="E28" s="160">
        <v>586170.24</v>
      </c>
      <c r="F28" s="160"/>
      <c r="G28" s="160"/>
      <c r="H28" s="160"/>
      <c r="I28" s="160"/>
      <c r="J28" s="160"/>
      <c r="K28" s="160"/>
      <c r="L28" s="160"/>
      <c r="M28" s="160"/>
      <c r="N28" s="160"/>
      <c r="O28" s="160"/>
    </row>
    <row r="29" ht="35" customHeight="1" spans="1:15">
      <c r="A29" s="210" t="s">
        <v>114</v>
      </c>
      <c r="B29" s="210" t="str">
        <f>"  "&amp;"住房改革支出"</f>
        <v>  住房改革支出</v>
      </c>
      <c r="C29" s="160">
        <v>586170.24</v>
      </c>
      <c r="D29" s="160">
        <v>586170.24</v>
      </c>
      <c r="E29" s="160">
        <v>586170.24</v>
      </c>
      <c r="F29" s="160"/>
      <c r="G29" s="160"/>
      <c r="H29" s="160"/>
      <c r="I29" s="160"/>
      <c r="J29" s="160"/>
      <c r="K29" s="160"/>
      <c r="L29" s="160"/>
      <c r="M29" s="160"/>
      <c r="N29" s="160"/>
      <c r="O29" s="160"/>
    </row>
    <row r="30" ht="35" customHeight="1" spans="1:15">
      <c r="A30" s="210" t="s">
        <v>115</v>
      </c>
      <c r="B30" s="210" t="str">
        <f>"    "&amp;"住房公积金"</f>
        <v>    住房公积金</v>
      </c>
      <c r="C30" s="160">
        <v>586170.24</v>
      </c>
      <c r="D30" s="160">
        <v>586170.24</v>
      </c>
      <c r="E30" s="160">
        <v>586170.24</v>
      </c>
      <c r="F30" s="160"/>
      <c r="G30" s="160"/>
      <c r="H30" s="160"/>
      <c r="I30" s="160"/>
      <c r="J30" s="160"/>
      <c r="K30" s="160"/>
      <c r="L30" s="160"/>
      <c r="M30" s="160"/>
      <c r="N30" s="160"/>
      <c r="O30" s="160"/>
    </row>
    <row r="31" ht="35" customHeight="1" spans="1:15">
      <c r="A31" s="33" t="s">
        <v>116</v>
      </c>
      <c r="B31" s="221" t="s">
        <v>116</v>
      </c>
      <c r="C31" s="113">
        <v>8213186.41</v>
      </c>
      <c r="D31" s="160">
        <v>8213186.41</v>
      </c>
      <c r="E31" s="113">
        <v>7543186.41</v>
      </c>
      <c r="F31" s="113">
        <v>670000</v>
      </c>
      <c r="G31" s="113"/>
      <c r="H31" s="160"/>
      <c r="I31" s="113"/>
      <c r="J31" s="160"/>
      <c r="K31" s="113"/>
      <c r="L31" s="113"/>
      <c r="M31" s="113"/>
      <c r="N31" s="113"/>
      <c r="O31" s="113"/>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751388888888889" right="0.751388888888889" top="1" bottom="1" header="0.5" footer="0.5"/>
  <pageSetup paperSize="9" scale="3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showZeros="0" workbookViewId="0">
      <selection activeCell="C18" sqref="C18"/>
    </sheetView>
  </sheetViews>
  <sheetFormatPr defaultColWidth="10.7083333333333" defaultRowHeight="14.25" customHeight="1" outlineLevelCol="3"/>
  <cols>
    <col min="1" max="4" width="30.625" customWidth="1"/>
  </cols>
  <sheetData>
    <row r="1" ht="19.5" customHeight="1" spans="4:4">
      <c r="D1" s="38" t="s">
        <v>117</v>
      </c>
    </row>
    <row r="2" ht="36" customHeight="1" spans="1:4">
      <c r="A2" s="4" t="s">
        <v>118</v>
      </c>
      <c r="B2" s="201"/>
      <c r="C2" s="201"/>
      <c r="D2" s="201"/>
    </row>
    <row r="3" ht="24" customHeight="1" spans="1:4">
      <c r="A3" s="6" t="str">
        <f>"单位名称："&amp;"迪庆藏族自治州文化馆"</f>
        <v>单位名称：迪庆藏族自治州文化馆</v>
      </c>
      <c r="B3" s="202"/>
      <c r="C3" s="202"/>
      <c r="D3" s="120" t="s">
        <v>3</v>
      </c>
    </row>
    <row r="4" ht="19.5" customHeight="1" spans="1:4">
      <c r="A4" s="12" t="s">
        <v>4</v>
      </c>
      <c r="B4" s="14"/>
      <c r="C4" s="12" t="s">
        <v>5</v>
      </c>
      <c r="D4" s="14"/>
    </row>
    <row r="5" ht="21.75" customHeight="1" spans="1:4">
      <c r="A5" s="28" t="s">
        <v>6</v>
      </c>
      <c r="B5" s="128" t="s">
        <v>7</v>
      </c>
      <c r="C5" s="28" t="s">
        <v>119</v>
      </c>
      <c r="D5" s="128" t="s">
        <v>7</v>
      </c>
    </row>
    <row r="6" ht="17.25" customHeight="1" spans="1:4">
      <c r="A6" s="30"/>
      <c r="B6" s="18"/>
      <c r="C6" s="30"/>
      <c r="D6" s="18"/>
    </row>
    <row r="7" ht="22.5" customHeight="1" spans="1:4">
      <c r="A7" s="203" t="s">
        <v>120</v>
      </c>
      <c r="B7" s="204">
        <v>7713186.41</v>
      </c>
      <c r="C7" s="205" t="s">
        <v>121</v>
      </c>
      <c r="D7" s="113">
        <v>8213186.41</v>
      </c>
    </row>
    <row r="8" ht="22.5" customHeight="1" spans="1:4">
      <c r="A8" s="206" t="s">
        <v>122</v>
      </c>
      <c r="B8" s="204">
        <v>7713186.41</v>
      </c>
      <c r="C8" s="207" t="s">
        <v>123</v>
      </c>
      <c r="D8" s="113">
        <v>30600</v>
      </c>
    </row>
    <row r="9" ht="22.5" customHeight="1" spans="1:4">
      <c r="A9" s="206" t="s">
        <v>124</v>
      </c>
      <c r="B9" s="208"/>
      <c r="C9" s="207" t="s">
        <v>125</v>
      </c>
      <c r="D9" s="113"/>
    </row>
    <row r="10" ht="22.5" customHeight="1" spans="1:4">
      <c r="A10" s="206" t="s">
        <v>126</v>
      </c>
      <c r="B10" s="208"/>
      <c r="C10" s="207" t="s">
        <v>127</v>
      </c>
      <c r="D10" s="113"/>
    </row>
    <row r="11" ht="22.5" customHeight="1" spans="1:4">
      <c r="A11" s="209" t="s">
        <v>128</v>
      </c>
      <c r="B11" s="171">
        <v>500000</v>
      </c>
      <c r="C11" s="207" t="s">
        <v>129</v>
      </c>
      <c r="D11" s="113"/>
    </row>
    <row r="12" ht="22.5" customHeight="1" spans="1:4">
      <c r="A12" s="206" t="s">
        <v>122</v>
      </c>
      <c r="B12" s="171">
        <v>500000</v>
      </c>
      <c r="C12" s="207" t="s">
        <v>130</v>
      </c>
      <c r="D12" s="113"/>
    </row>
    <row r="13" ht="22.5" customHeight="1" spans="1:4">
      <c r="A13" s="206" t="s">
        <v>124</v>
      </c>
      <c r="B13" s="171"/>
      <c r="C13" s="207" t="s">
        <v>131</v>
      </c>
      <c r="D13" s="113"/>
    </row>
    <row r="14" ht="22.5" customHeight="1" spans="1:4">
      <c r="A14" s="206" t="s">
        <v>126</v>
      </c>
      <c r="B14" s="171"/>
      <c r="C14" s="207" t="s">
        <v>132</v>
      </c>
      <c r="D14" s="113">
        <v>6123104.94</v>
      </c>
    </row>
    <row r="15" ht="22.5" customHeight="1" spans="1:4">
      <c r="A15" s="206"/>
      <c r="B15" s="206"/>
      <c r="C15" s="207" t="s">
        <v>133</v>
      </c>
      <c r="D15" s="113">
        <v>825140.32</v>
      </c>
    </row>
    <row r="16" ht="22.5" customHeight="1" spans="1:4">
      <c r="A16" s="206"/>
      <c r="B16" s="210"/>
      <c r="C16" s="207" t="s">
        <v>134</v>
      </c>
      <c r="D16" s="113">
        <v>648170.91</v>
      </c>
    </row>
    <row r="17" ht="22.5" customHeight="1" spans="1:4">
      <c r="A17" s="211"/>
      <c r="B17" s="203"/>
      <c r="C17" s="207" t="s">
        <v>135</v>
      </c>
      <c r="D17" s="113"/>
    </row>
    <row r="18" ht="22.5" customHeight="1" spans="1:4">
      <c r="A18" s="211"/>
      <c r="B18" s="203"/>
      <c r="C18" s="207" t="s">
        <v>136</v>
      </c>
      <c r="D18" s="113"/>
    </row>
    <row r="19" ht="22.5" customHeight="1" spans="1:4">
      <c r="A19" s="212"/>
      <c r="B19" s="212"/>
      <c r="C19" s="207" t="s">
        <v>137</v>
      </c>
      <c r="D19" s="113"/>
    </row>
    <row r="20" ht="22.5" customHeight="1" spans="1:4">
      <c r="A20" s="212"/>
      <c r="B20" s="212"/>
      <c r="C20" s="207" t="s">
        <v>138</v>
      </c>
      <c r="D20" s="113"/>
    </row>
    <row r="21" ht="22.5" customHeight="1" spans="1:4">
      <c r="A21" s="212"/>
      <c r="B21" s="212"/>
      <c r="C21" s="207" t="s">
        <v>139</v>
      </c>
      <c r="D21" s="113"/>
    </row>
    <row r="22" ht="22.5" customHeight="1" spans="1:4">
      <c r="A22" s="212"/>
      <c r="B22" s="212"/>
      <c r="C22" s="207" t="s">
        <v>140</v>
      </c>
      <c r="D22" s="113"/>
    </row>
    <row r="23" ht="22.5" customHeight="1" spans="1:4">
      <c r="A23" s="212"/>
      <c r="B23" s="212"/>
      <c r="C23" s="207" t="s">
        <v>141</v>
      </c>
      <c r="D23" s="113"/>
    </row>
    <row r="24" ht="22.5" customHeight="1" spans="1:4">
      <c r="A24" s="212"/>
      <c r="B24" s="212"/>
      <c r="C24" s="207" t="s">
        <v>142</v>
      </c>
      <c r="D24" s="113"/>
    </row>
    <row r="25" ht="22.5" customHeight="1" spans="1:4">
      <c r="A25" s="212"/>
      <c r="B25" s="212"/>
      <c r="C25" s="207" t="s">
        <v>143</v>
      </c>
      <c r="D25" s="113"/>
    </row>
    <row r="26" ht="22.5" customHeight="1" spans="1:4">
      <c r="A26" s="212"/>
      <c r="B26" s="212"/>
      <c r="C26" s="207" t="s">
        <v>144</v>
      </c>
      <c r="D26" s="113">
        <v>586170.24</v>
      </c>
    </row>
    <row r="27" ht="22.5" customHeight="1" spans="1:4">
      <c r="A27" s="212"/>
      <c r="B27" s="212"/>
      <c r="C27" s="207" t="s">
        <v>145</v>
      </c>
      <c r="D27" s="113"/>
    </row>
    <row r="28" ht="22.5" customHeight="1" spans="1:4">
      <c r="A28" s="212"/>
      <c r="B28" s="212"/>
      <c r="C28" s="207" t="s">
        <v>146</v>
      </c>
      <c r="D28" s="113"/>
    </row>
    <row r="29" ht="22.5" customHeight="1" spans="1:4">
      <c r="A29" s="212"/>
      <c r="B29" s="212"/>
      <c r="C29" s="207" t="s">
        <v>147</v>
      </c>
      <c r="D29" s="113"/>
    </row>
    <row r="30" ht="22.5" customHeight="1" spans="1:4">
      <c r="A30" s="212"/>
      <c r="B30" s="212"/>
      <c r="C30" s="207" t="s">
        <v>148</v>
      </c>
      <c r="D30" s="113"/>
    </row>
    <row r="31" ht="22.5" customHeight="1" spans="1:4">
      <c r="A31" s="213"/>
      <c r="B31" s="203"/>
      <c r="C31" s="207" t="s">
        <v>149</v>
      </c>
      <c r="D31" s="113"/>
    </row>
    <row r="32" ht="22.5" customHeight="1" spans="1:4">
      <c r="A32" s="213"/>
      <c r="B32" s="203"/>
      <c r="C32" s="207" t="s">
        <v>150</v>
      </c>
      <c r="D32" s="113"/>
    </row>
    <row r="33" ht="22.5" customHeight="1" spans="1:4">
      <c r="A33" s="213"/>
      <c r="B33" s="203"/>
      <c r="C33" s="207" t="s">
        <v>151</v>
      </c>
      <c r="D33" s="113"/>
    </row>
    <row r="34" ht="22.5" customHeight="1" spans="1:4">
      <c r="A34" s="213"/>
      <c r="B34" s="203"/>
      <c r="C34" s="211" t="s">
        <v>152</v>
      </c>
      <c r="D34" s="203"/>
    </row>
    <row r="35" ht="22.5" customHeight="1" spans="1:4">
      <c r="A35" s="214" t="s">
        <v>153</v>
      </c>
      <c r="B35" s="215">
        <v>8213186.41</v>
      </c>
      <c r="C35" s="213" t="s">
        <v>53</v>
      </c>
      <c r="D35" s="215">
        <v>8213186.41</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scale="71"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showZeros="0" workbookViewId="0">
      <selection activeCell="J20" sqref="J20"/>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188"/>
      <c r="F1" s="64"/>
      <c r="G1" s="38" t="s">
        <v>154</v>
      </c>
    </row>
    <row r="2" ht="39" customHeight="1" spans="1:7">
      <c r="A2" s="4" t="s">
        <v>155</v>
      </c>
      <c r="B2" s="127"/>
      <c r="C2" s="127"/>
      <c r="D2" s="127"/>
      <c r="E2" s="127"/>
      <c r="F2" s="127"/>
      <c r="G2" s="127"/>
    </row>
    <row r="3" ht="18" customHeight="1" spans="1:7">
      <c r="A3" s="6" t="str">
        <f>"单位名称："&amp;"迪庆藏族自治州文化馆"</f>
        <v>单位名称：迪庆藏族自治州文化馆</v>
      </c>
      <c r="B3" s="189"/>
      <c r="C3" s="177"/>
      <c r="D3" s="177"/>
      <c r="E3" s="177"/>
      <c r="F3" s="123"/>
      <c r="G3" s="120" t="s">
        <v>3</v>
      </c>
    </row>
    <row r="4" ht="20.25" customHeight="1" spans="1:7">
      <c r="A4" s="190" t="s">
        <v>156</v>
      </c>
      <c r="B4" s="191"/>
      <c r="C4" s="128" t="s">
        <v>58</v>
      </c>
      <c r="D4" s="165" t="s">
        <v>78</v>
      </c>
      <c r="E4" s="13"/>
      <c r="F4" s="14"/>
      <c r="G4" s="155" t="s">
        <v>79</v>
      </c>
    </row>
    <row r="5" ht="20.25" customHeight="1" spans="1:7">
      <c r="A5" s="192" t="s">
        <v>76</v>
      </c>
      <c r="B5" s="192" t="s">
        <v>77</v>
      </c>
      <c r="C5" s="30"/>
      <c r="D5" s="193" t="s">
        <v>60</v>
      </c>
      <c r="E5" s="193" t="s">
        <v>157</v>
      </c>
      <c r="F5" s="193" t="s">
        <v>158</v>
      </c>
      <c r="G5" s="114"/>
    </row>
    <row r="6" ht="19.5" customHeight="1" spans="1:7">
      <c r="A6" s="192" t="s">
        <v>159</v>
      </c>
      <c r="B6" s="192" t="s">
        <v>160</v>
      </c>
      <c r="C6" s="192" t="s">
        <v>161</v>
      </c>
      <c r="D6" s="193">
        <v>4</v>
      </c>
      <c r="E6" s="194" t="s">
        <v>162</v>
      </c>
      <c r="F6" s="194" t="s">
        <v>163</v>
      </c>
      <c r="G6" s="192" t="s">
        <v>164</v>
      </c>
    </row>
    <row r="7" ht="22.5" customHeight="1" spans="1:7">
      <c r="A7" s="145" t="s">
        <v>87</v>
      </c>
      <c r="B7" s="145" t="s">
        <v>88</v>
      </c>
      <c r="C7" s="195">
        <v>30600</v>
      </c>
      <c r="D7" s="195">
        <v>30600</v>
      </c>
      <c r="E7" s="195"/>
      <c r="F7" s="195">
        <v>30600</v>
      </c>
      <c r="G7" s="195"/>
    </row>
    <row r="8" ht="22.5" customHeight="1" spans="1:7">
      <c r="A8" s="196" t="s">
        <v>89</v>
      </c>
      <c r="B8" s="196" t="s">
        <v>165</v>
      </c>
      <c r="C8" s="195">
        <v>30600</v>
      </c>
      <c r="D8" s="195">
        <v>30600</v>
      </c>
      <c r="E8" s="195"/>
      <c r="F8" s="195">
        <v>30600</v>
      </c>
      <c r="G8" s="195"/>
    </row>
    <row r="9" ht="22.5" customHeight="1" spans="1:7">
      <c r="A9" s="197" t="s">
        <v>90</v>
      </c>
      <c r="B9" s="197" t="s">
        <v>165</v>
      </c>
      <c r="C9" s="195">
        <v>30600</v>
      </c>
      <c r="D9" s="195">
        <v>30600</v>
      </c>
      <c r="E9" s="195"/>
      <c r="F9" s="195">
        <v>30600</v>
      </c>
      <c r="G9" s="195"/>
    </row>
    <row r="10" ht="22.5" customHeight="1" spans="1:7">
      <c r="A10" s="145" t="s">
        <v>91</v>
      </c>
      <c r="B10" s="145" t="s">
        <v>92</v>
      </c>
      <c r="C10" s="195">
        <v>6123104.94</v>
      </c>
      <c r="D10" s="195">
        <v>5453104.94</v>
      </c>
      <c r="E10" s="195">
        <v>5228895.02</v>
      </c>
      <c r="F10" s="195">
        <v>224209.92</v>
      </c>
      <c r="G10" s="195">
        <v>670000</v>
      </c>
    </row>
    <row r="11" ht="22.5" customHeight="1" spans="1:7">
      <c r="A11" s="196" t="s">
        <v>93</v>
      </c>
      <c r="B11" s="196" t="s">
        <v>166</v>
      </c>
      <c r="C11" s="195">
        <v>6123104.94</v>
      </c>
      <c r="D11" s="195">
        <v>5453104.94</v>
      </c>
      <c r="E11" s="195">
        <v>5228895.02</v>
      </c>
      <c r="F11" s="195">
        <v>224209.92</v>
      </c>
      <c r="G11" s="195">
        <v>670000</v>
      </c>
    </row>
    <row r="12" ht="22.5" customHeight="1" spans="1:7">
      <c r="A12" s="197" t="s">
        <v>94</v>
      </c>
      <c r="B12" s="197" t="s">
        <v>167</v>
      </c>
      <c r="C12" s="195">
        <v>6053104.94</v>
      </c>
      <c r="D12" s="195">
        <v>5453104.94</v>
      </c>
      <c r="E12" s="195">
        <v>5228895.02</v>
      </c>
      <c r="F12" s="195">
        <v>224209.92</v>
      </c>
      <c r="G12" s="195">
        <v>600000</v>
      </c>
    </row>
    <row r="13" ht="22.5" customHeight="1" spans="1:7">
      <c r="A13" s="197" t="s">
        <v>95</v>
      </c>
      <c r="B13" s="197" t="s">
        <v>168</v>
      </c>
      <c r="C13" s="195">
        <v>50000</v>
      </c>
      <c r="D13" s="195"/>
      <c r="E13" s="195"/>
      <c r="F13" s="195"/>
      <c r="G13" s="195">
        <v>50000</v>
      </c>
    </row>
    <row r="14" ht="22.5" customHeight="1" spans="1:7">
      <c r="A14" s="197" t="s">
        <v>96</v>
      </c>
      <c r="B14" s="197" t="s">
        <v>169</v>
      </c>
      <c r="C14" s="195">
        <v>20000</v>
      </c>
      <c r="D14" s="195"/>
      <c r="E14" s="195"/>
      <c r="F14" s="195"/>
      <c r="G14" s="195">
        <v>20000</v>
      </c>
    </row>
    <row r="15" ht="22.5" customHeight="1" spans="1:7">
      <c r="A15" s="145" t="s">
        <v>97</v>
      </c>
      <c r="B15" s="145" t="s">
        <v>98</v>
      </c>
      <c r="C15" s="195">
        <v>825140.32</v>
      </c>
      <c r="D15" s="195">
        <v>825140.32</v>
      </c>
      <c r="E15" s="195">
        <v>805940.32</v>
      </c>
      <c r="F15" s="195">
        <v>19200</v>
      </c>
      <c r="G15" s="195"/>
    </row>
    <row r="16" ht="22.5" customHeight="1" spans="1:7">
      <c r="A16" s="196" t="s">
        <v>99</v>
      </c>
      <c r="B16" s="196" t="s">
        <v>170</v>
      </c>
      <c r="C16" s="195">
        <v>770840.32</v>
      </c>
      <c r="D16" s="195">
        <v>770840.32</v>
      </c>
      <c r="E16" s="195">
        <v>751640.32</v>
      </c>
      <c r="F16" s="195">
        <v>19200</v>
      </c>
      <c r="G16" s="195"/>
    </row>
    <row r="17" ht="22.5" customHeight="1" spans="1:7">
      <c r="A17" s="197" t="s">
        <v>100</v>
      </c>
      <c r="B17" s="197" t="s">
        <v>171</v>
      </c>
      <c r="C17" s="195">
        <v>751640.32</v>
      </c>
      <c r="D17" s="195">
        <v>751640.32</v>
      </c>
      <c r="E17" s="195">
        <v>751640.32</v>
      </c>
      <c r="F17" s="195"/>
      <c r="G17" s="195"/>
    </row>
    <row r="18" ht="22.5" customHeight="1" spans="1:7">
      <c r="A18" s="197" t="s">
        <v>102</v>
      </c>
      <c r="B18" s="197" t="s">
        <v>172</v>
      </c>
      <c r="C18" s="195">
        <v>19200</v>
      </c>
      <c r="D18" s="195">
        <v>19200</v>
      </c>
      <c r="E18" s="195"/>
      <c r="F18" s="195">
        <v>19200</v>
      </c>
      <c r="G18" s="195"/>
    </row>
    <row r="19" ht="22.5" customHeight="1" spans="1:7">
      <c r="A19" s="196" t="s">
        <v>103</v>
      </c>
      <c r="B19" s="196" t="s">
        <v>173</v>
      </c>
      <c r="C19" s="195">
        <v>54300</v>
      </c>
      <c r="D19" s="195">
        <v>54300</v>
      </c>
      <c r="E19" s="195">
        <v>54300</v>
      </c>
      <c r="F19" s="195"/>
      <c r="G19" s="195"/>
    </row>
    <row r="20" ht="22.5" customHeight="1" spans="1:7">
      <c r="A20" s="197" t="s">
        <v>104</v>
      </c>
      <c r="B20" s="197" t="s">
        <v>174</v>
      </c>
      <c r="C20" s="195">
        <v>54300</v>
      </c>
      <c r="D20" s="195">
        <v>54300</v>
      </c>
      <c r="E20" s="195">
        <v>54300</v>
      </c>
      <c r="F20" s="195"/>
      <c r="G20" s="195"/>
    </row>
    <row r="21" ht="22.5" customHeight="1" spans="1:7">
      <c r="A21" s="145" t="s">
        <v>105</v>
      </c>
      <c r="B21" s="145" t="s">
        <v>106</v>
      </c>
      <c r="C21" s="195">
        <v>648170.91</v>
      </c>
      <c r="D21" s="195">
        <v>648170.91</v>
      </c>
      <c r="E21" s="195">
        <v>648170.91</v>
      </c>
      <c r="F21" s="195"/>
      <c r="G21" s="195"/>
    </row>
    <row r="22" ht="22.5" customHeight="1" spans="1:7">
      <c r="A22" s="196" t="s">
        <v>107</v>
      </c>
      <c r="B22" s="196" t="s">
        <v>175</v>
      </c>
      <c r="C22" s="195">
        <v>648170.91</v>
      </c>
      <c r="D22" s="195">
        <v>648170.91</v>
      </c>
      <c r="E22" s="195">
        <v>648170.91</v>
      </c>
      <c r="F22" s="195"/>
      <c r="G22" s="195"/>
    </row>
    <row r="23" ht="22.5" customHeight="1" spans="1:7">
      <c r="A23" s="197" t="s">
        <v>109</v>
      </c>
      <c r="B23" s="197" t="s">
        <v>176</v>
      </c>
      <c r="C23" s="195">
        <v>344389.5</v>
      </c>
      <c r="D23" s="195">
        <v>344389.5</v>
      </c>
      <c r="E23" s="195">
        <v>344389.5</v>
      </c>
      <c r="F23" s="195"/>
      <c r="G23" s="195"/>
    </row>
    <row r="24" ht="22.5" customHeight="1" spans="1:7">
      <c r="A24" s="197" t="s">
        <v>110</v>
      </c>
      <c r="B24" s="197" t="s">
        <v>177</v>
      </c>
      <c r="C24" s="195">
        <v>273674.4</v>
      </c>
      <c r="D24" s="195">
        <v>273674.4</v>
      </c>
      <c r="E24" s="195">
        <v>273674.4</v>
      </c>
      <c r="F24" s="195"/>
      <c r="G24" s="195"/>
    </row>
    <row r="25" ht="22.5" customHeight="1" spans="1:7">
      <c r="A25" s="197" t="s">
        <v>111</v>
      </c>
      <c r="B25" s="197" t="s">
        <v>178</v>
      </c>
      <c r="C25" s="195">
        <v>30107.01</v>
      </c>
      <c r="D25" s="195">
        <v>30107.01</v>
      </c>
      <c r="E25" s="195">
        <v>30107.01</v>
      </c>
      <c r="F25" s="195"/>
      <c r="G25" s="195"/>
    </row>
    <row r="26" ht="22.5" customHeight="1" spans="1:7">
      <c r="A26" s="145" t="s">
        <v>112</v>
      </c>
      <c r="B26" s="145" t="s">
        <v>113</v>
      </c>
      <c r="C26" s="195">
        <v>586170.24</v>
      </c>
      <c r="D26" s="195">
        <v>586170.24</v>
      </c>
      <c r="E26" s="195">
        <v>586170.24</v>
      </c>
      <c r="F26" s="195"/>
      <c r="G26" s="195"/>
    </row>
    <row r="27" ht="22.5" customHeight="1" spans="1:7">
      <c r="A27" s="196" t="s">
        <v>114</v>
      </c>
      <c r="B27" s="196" t="s">
        <v>179</v>
      </c>
      <c r="C27" s="195">
        <v>586170.24</v>
      </c>
      <c r="D27" s="195">
        <v>586170.24</v>
      </c>
      <c r="E27" s="195">
        <v>586170.24</v>
      </c>
      <c r="F27" s="195"/>
      <c r="G27" s="195"/>
    </row>
    <row r="28" ht="22.5" customHeight="1" spans="1:7">
      <c r="A28" s="197" t="s">
        <v>115</v>
      </c>
      <c r="B28" s="197" t="s">
        <v>180</v>
      </c>
      <c r="C28" s="195">
        <v>586170.24</v>
      </c>
      <c r="D28" s="195">
        <v>586170.24</v>
      </c>
      <c r="E28" s="195">
        <v>586170.24</v>
      </c>
      <c r="F28" s="195"/>
      <c r="G28" s="195"/>
    </row>
    <row r="29" ht="22.5" customHeight="1" spans="1:7">
      <c r="A29" s="198" t="s">
        <v>116</v>
      </c>
      <c r="B29" s="199" t="s">
        <v>116</v>
      </c>
      <c r="C29" s="200">
        <v>8213186.41</v>
      </c>
      <c r="D29" s="195">
        <v>7543186.41</v>
      </c>
      <c r="E29" s="200">
        <v>7269176.49</v>
      </c>
      <c r="F29" s="200">
        <v>274009.92</v>
      </c>
      <c r="G29" s="200">
        <v>670000</v>
      </c>
    </row>
  </sheetData>
  <mergeCells count="7">
    <mergeCell ref="A2:G2"/>
    <mergeCell ref="A3:E3"/>
    <mergeCell ref="A4:B4"/>
    <mergeCell ref="D4:F4"/>
    <mergeCell ref="A29:B29"/>
    <mergeCell ref="C4:C5"/>
    <mergeCell ref="G4:G5"/>
  </mergeCells>
  <printOptions horizontalCentered="1"/>
  <pageMargins left="0.751388888888889" right="0.751388888888889" top="1" bottom="1" header="0.5" footer="0.5"/>
  <pageSetup paperSize="9" scale="62"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E3" sqref="E3"/>
    </sheetView>
  </sheetViews>
  <sheetFormatPr defaultColWidth="10.7083333333333" defaultRowHeight="14.25" customHeight="1" outlineLevelRow="6" outlineLevelCol="5"/>
  <cols>
    <col min="1" max="2" width="32" customWidth="1"/>
    <col min="3" max="6" width="30.1416666666667" customWidth="1"/>
  </cols>
  <sheetData>
    <row r="1" ht="77" customHeight="1" spans="1:6">
      <c r="A1" s="172"/>
      <c r="B1" s="172"/>
      <c r="C1" s="102"/>
      <c r="D1" s="173"/>
      <c r="F1" s="174" t="s">
        <v>181</v>
      </c>
    </row>
    <row r="2" ht="77" customHeight="1" spans="1:6">
      <c r="A2" s="175" t="s">
        <v>182</v>
      </c>
      <c r="B2" s="176"/>
      <c r="C2" s="176"/>
      <c r="D2" s="176"/>
      <c r="E2" s="176"/>
      <c r="F2" s="176"/>
    </row>
    <row r="3" ht="77" customHeight="1" spans="1:6">
      <c r="A3" s="6" t="str">
        <f>"单位名称："&amp;"迪庆藏族自治州文化馆"</f>
        <v>单位名称：迪庆藏族自治州文化馆</v>
      </c>
      <c r="B3" s="172"/>
      <c r="C3" s="102"/>
      <c r="D3" s="177"/>
      <c r="F3" s="174" t="s">
        <v>183</v>
      </c>
    </row>
    <row r="4" ht="77" customHeight="1" spans="1:6">
      <c r="A4" s="178" t="s">
        <v>184</v>
      </c>
      <c r="B4" s="179" t="s">
        <v>185</v>
      </c>
      <c r="C4" s="76" t="s">
        <v>186</v>
      </c>
      <c r="D4" s="180"/>
      <c r="E4" s="181"/>
      <c r="F4" s="179" t="s">
        <v>187</v>
      </c>
    </row>
    <row r="5" ht="77" customHeight="1" spans="1:6">
      <c r="A5" s="182"/>
      <c r="B5" s="183"/>
      <c r="C5" s="75" t="s">
        <v>60</v>
      </c>
      <c r="D5" s="75" t="s">
        <v>188</v>
      </c>
      <c r="E5" s="75" t="s">
        <v>189</v>
      </c>
      <c r="F5" s="183"/>
    </row>
    <row r="6" ht="77" customHeight="1" spans="1:6">
      <c r="A6" s="184">
        <v>1</v>
      </c>
      <c r="B6" s="184">
        <v>2</v>
      </c>
      <c r="C6" s="185">
        <v>3</v>
      </c>
      <c r="D6" s="184">
        <v>4</v>
      </c>
      <c r="E6" s="184">
        <v>5</v>
      </c>
      <c r="F6" s="184">
        <v>6</v>
      </c>
    </row>
    <row r="7" ht="77" customHeight="1" spans="1:6">
      <c r="A7" s="186">
        <v>25000</v>
      </c>
      <c r="B7" s="186"/>
      <c r="C7" s="187">
        <v>25000</v>
      </c>
      <c r="D7" s="186"/>
      <c r="E7" s="186">
        <v>25000</v>
      </c>
      <c r="F7" s="186"/>
    </row>
  </sheetData>
  <mergeCells count="6">
    <mergeCell ref="A2:F2"/>
    <mergeCell ref="A3:D3"/>
    <mergeCell ref="C4:E4"/>
    <mergeCell ref="A4:A5"/>
    <mergeCell ref="B4:B5"/>
    <mergeCell ref="F4:F5"/>
  </mergeCells>
  <printOptions horizontalCentered="1"/>
  <pageMargins left="0.751388888888889" right="0.751388888888889" top="1" bottom="1" header="0.5" footer="0.5"/>
  <pageSetup paperSize="9" scale="7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5"/>
  <sheetViews>
    <sheetView showZeros="0" topLeftCell="G1" workbookViewId="0">
      <selection activeCell="A3" sqref="$A3:$XFD35"/>
    </sheetView>
  </sheetViews>
  <sheetFormatPr defaultColWidth="10.7083333333333" defaultRowHeight="14.25" customHeight="1"/>
  <cols>
    <col min="1" max="1" width="18.375" customWidth="1"/>
    <col min="2" max="2" width="19.75" customWidth="1"/>
    <col min="3" max="3" width="18.875" customWidth="1"/>
    <col min="4" max="4" width="13" customWidth="1"/>
    <col min="5" max="5" width="29.25" customWidth="1"/>
    <col min="6" max="6" width="13.375" customWidth="1"/>
    <col min="7" max="7" width="24.75" customWidth="1"/>
    <col min="8" max="23" width="12.625" customWidth="1"/>
  </cols>
  <sheetData>
    <row r="1" ht="18.75" customHeight="1" spans="2:23">
      <c r="B1" s="161"/>
      <c r="D1" s="162"/>
      <c r="E1" s="162"/>
      <c r="F1" s="162"/>
      <c r="G1" s="162"/>
      <c r="H1" s="83"/>
      <c r="I1" s="83"/>
      <c r="J1" s="83"/>
      <c r="K1" s="83"/>
      <c r="L1" s="83"/>
      <c r="M1" s="83"/>
      <c r="N1" s="2"/>
      <c r="O1" s="2"/>
      <c r="P1" s="2"/>
      <c r="Q1" s="83"/>
      <c r="U1" s="161"/>
      <c r="W1" s="63" t="s">
        <v>190</v>
      </c>
    </row>
    <row r="2" ht="39.75" customHeight="1" spans="1:23">
      <c r="A2" s="163" t="s">
        <v>191</v>
      </c>
      <c r="B2" s="66"/>
      <c r="C2" s="66"/>
      <c r="D2" s="66"/>
      <c r="E2" s="66"/>
      <c r="F2" s="66"/>
      <c r="G2" s="66"/>
      <c r="H2" s="66"/>
      <c r="I2" s="66"/>
      <c r="J2" s="66"/>
      <c r="K2" s="66"/>
      <c r="L2" s="66"/>
      <c r="M2" s="66"/>
      <c r="N2" s="5"/>
      <c r="O2" s="5"/>
      <c r="P2" s="5"/>
      <c r="Q2" s="66"/>
      <c r="R2" s="66"/>
      <c r="S2" s="66"/>
      <c r="T2" s="66"/>
      <c r="U2" s="66"/>
      <c r="V2" s="66"/>
      <c r="W2" s="66"/>
    </row>
    <row r="3" ht="29" customHeight="1" spans="1:23">
      <c r="A3" s="6" t="str">
        <f>"单位名称："&amp;"迪庆藏族自治州文化馆"</f>
        <v>单位名称：迪庆藏族自治州文化馆</v>
      </c>
      <c r="B3" s="164"/>
      <c r="C3" s="164"/>
      <c r="D3" s="164"/>
      <c r="E3" s="164"/>
      <c r="F3" s="164"/>
      <c r="G3" s="164"/>
      <c r="H3" s="87"/>
      <c r="I3" s="87"/>
      <c r="J3" s="87"/>
      <c r="K3" s="87"/>
      <c r="L3" s="87"/>
      <c r="M3" s="87"/>
      <c r="N3" s="8"/>
      <c r="O3" s="8"/>
      <c r="P3" s="8"/>
      <c r="Q3" s="87"/>
      <c r="U3" s="161"/>
      <c r="W3" s="105" t="s">
        <v>183</v>
      </c>
    </row>
    <row r="4" ht="29" customHeight="1" spans="1:23">
      <c r="A4" s="10" t="s">
        <v>192</v>
      </c>
      <c r="B4" s="10" t="s">
        <v>193</v>
      </c>
      <c r="C4" s="10" t="s">
        <v>194</v>
      </c>
      <c r="D4" s="10" t="s">
        <v>195</v>
      </c>
      <c r="E4" s="10" t="s">
        <v>196</v>
      </c>
      <c r="F4" s="10" t="s">
        <v>197</v>
      </c>
      <c r="G4" s="10" t="s">
        <v>198</v>
      </c>
      <c r="H4" s="165" t="s">
        <v>199</v>
      </c>
      <c r="I4" s="108" t="s">
        <v>199</v>
      </c>
      <c r="J4" s="108"/>
      <c r="K4" s="108"/>
      <c r="L4" s="108"/>
      <c r="M4" s="108"/>
      <c r="N4" s="13"/>
      <c r="O4" s="13"/>
      <c r="P4" s="13"/>
      <c r="Q4" s="71" t="s">
        <v>64</v>
      </c>
      <c r="R4" s="108" t="s">
        <v>81</v>
      </c>
      <c r="S4" s="108"/>
      <c r="T4" s="108"/>
      <c r="U4" s="108"/>
      <c r="V4" s="108"/>
      <c r="W4" s="169"/>
    </row>
    <row r="5" ht="29" customHeight="1" spans="1:23">
      <c r="A5" s="15"/>
      <c r="B5" s="159"/>
      <c r="C5" s="15"/>
      <c r="D5" s="15"/>
      <c r="E5" s="15"/>
      <c r="F5" s="15"/>
      <c r="G5" s="15"/>
      <c r="H5" s="128" t="s">
        <v>58</v>
      </c>
      <c r="I5" s="165" t="s">
        <v>61</v>
      </c>
      <c r="J5" s="108"/>
      <c r="K5" s="108"/>
      <c r="L5" s="108"/>
      <c r="M5" s="169"/>
      <c r="N5" s="12" t="s">
        <v>200</v>
      </c>
      <c r="O5" s="13"/>
      <c r="P5" s="14"/>
      <c r="Q5" s="10" t="s">
        <v>64</v>
      </c>
      <c r="R5" s="165" t="s">
        <v>81</v>
      </c>
      <c r="S5" s="71" t="s">
        <v>67</v>
      </c>
      <c r="T5" s="108" t="s">
        <v>81</v>
      </c>
      <c r="U5" s="71" t="s">
        <v>69</v>
      </c>
      <c r="V5" s="71" t="s">
        <v>70</v>
      </c>
      <c r="W5" s="72" t="s">
        <v>71</v>
      </c>
    </row>
    <row r="6" ht="29" customHeight="1" spans="1:23">
      <c r="A6" s="29"/>
      <c r="B6" s="29"/>
      <c r="C6" s="29"/>
      <c r="D6" s="29"/>
      <c r="E6" s="29"/>
      <c r="F6" s="29"/>
      <c r="G6" s="29"/>
      <c r="H6" s="29"/>
      <c r="I6" s="170" t="s">
        <v>201</v>
      </c>
      <c r="J6" s="10" t="s">
        <v>202</v>
      </c>
      <c r="K6" s="10" t="s">
        <v>203</v>
      </c>
      <c r="L6" s="10" t="s">
        <v>204</v>
      </c>
      <c r="M6" s="10" t="s">
        <v>205</v>
      </c>
      <c r="N6" s="10" t="s">
        <v>61</v>
      </c>
      <c r="O6" s="10" t="s">
        <v>62</v>
      </c>
      <c r="P6" s="10" t="s">
        <v>63</v>
      </c>
      <c r="Q6" s="29"/>
      <c r="R6" s="10" t="s">
        <v>60</v>
      </c>
      <c r="S6" s="10" t="s">
        <v>67</v>
      </c>
      <c r="T6" s="10" t="s">
        <v>206</v>
      </c>
      <c r="U6" s="10" t="s">
        <v>69</v>
      </c>
      <c r="V6" s="10" t="s">
        <v>70</v>
      </c>
      <c r="W6" s="10" t="s">
        <v>71</v>
      </c>
    </row>
    <row r="7" ht="29" customHeight="1" spans="1:23">
      <c r="A7" s="131"/>
      <c r="B7" s="131"/>
      <c r="C7" s="131"/>
      <c r="D7" s="131"/>
      <c r="E7" s="131"/>
      <c r="F7" s="131"/>
      <c r="G7" s="131"/>
      <c r="H7" s="131"/>
      <c r="I7" s="112" t="s">
        <v>60</v>
      </c>
      <c r="J7" s="17" t="s">
        <v>207</v>
      </c>
      <c r="K7" s="17" t="s">
        <v>203</v>
      </c>
      <c r="L7" s="17" t="s">
        <v>204</v>
      </c>
      <c r="M7" s="17" t="s">
        <v>205</v>
      </c>
      <c r="N7" s="17" t="s">
        <v>203</v>
      </c>
      <c r="O7" s="17" t="s">
        <v>204</v>
      </c>
      <c r="P7" s="17" t="s">
        <v>205</v>
      </c>
      <c r="Q7" s="17" t="s">
        <v>64</v>
      </c>
      <c r="R7" s="17" t="s">
        <v>60</v>
      </c>
      <c r="S7" s="17" t="s">
        <v>67</v>
      </c>
      <c r="T7" s="17" t="s">
        <v>206</v>
      </c>
      <c r="U7" s="17" t="s">
        <v>69</v>
      </c>
      <c r="V7" s="17" t="s">
        <v>70</v>
      </c>
      <c r="W7" s="17" t="s">
        <v>71</v>
      </c>
    </row>
    <row r="8" ht="29" customHeight="1" spans="1:23">
      <c r="A8" s="166">
        <v>1</v>
      </c>
      <c r="B8" s="166">
        <v>2</v>
      </c>
      <c r="C8" s="166">
        <v>3</v>
      </c>
      <c r="D8" s="166">
        <v>4</v>
      </c>
      <c r="E8" s="166">
        <v>5</v>
      </c>
      <c r="F8" s="166">
        <v>6</v>
      </c>
      <c r="G8" s="166">
        <v>7</v>
      </c>
      <c r="H8" s="166">
        <v>8</v>
      </c>
      <c r="I8" s="166">
        <v>9</v>
      </c>
      <c r="J8" s="166">
        <v>10</v>
      </c>
      <c r="K8" s="166">
        <v>11</v>
      </c>
      <c r="L8" s="166">
        <v>12</v>
      </c>
      <c r="M8" s="166">
        <v>13</v>
      </c>
      <c r="N8" s="166">
        <v>14</v>
      </c>
      <c r="O8" s="166">
        <v>15</v>
      </c>
      <c r="P8" s="166">
        <v>16</v>
      </c>
      <c r="Q8" s="166">
        <v>17</v>
      </c>
      <c r="R8" s="166">
        <v>18</v>
      </c>
      <c r="S8" s="166">
        <v>19</v>
      </c>
      <c r="T8" s="166">
        <v>20</v>
      </c>
      <c r="U8" s="166">
        <v>21</v>
      </c>
      <c r="V8" s="166">
        <v>22</v>
      </c>
      <c r="W8" s="166">
        <v>23</v>
      </c>
    </row>
    <row r="9" ht="29" customHeight="1" spans="1:23">
      <c r="A9" s="32" t="s">
        <v>73</v>
      </c>
      <c r="B9" s="32"/>
      <c r="C9" s="32"/>
      <c r="D9" s="32"/>
      <c r="E9" s="32"/>
      <c r="F9" s="32"/>
      <c r="G9" s="32"/>
      <c r="H9" s="113"/>
      <c r="I9" s="113"/>
      <c r="J9" s="113"/>
      <c r="K9" s="50"/>
      <c r="L9" s="113"/>
      <c r="M9" s="50"/>
      <c r="N9" s="50"/>
      <c r="O9" s="50"/>
      <c r="P9" s="50"/>
      <c r="Q9" s="113"/>
      <c r="R9" s="113"/>
      <c r="S9" s="113"/>
      <c r="T9" s="113"/>
      <c r="U9" s="113"/>
      <c r="V9" s="113"/>
      <c r="W9" s="113"/>
    </row>
    <row r="10" ht="29" customHeight="1" spans="1:23">
      <c r="A10" s="32" t="s">
        <v>73</v>
      </c>
      <c r="B10" s="32" t="s">
        <v>208</v>
      </c>
      <c r="C10" s="32" t="s">
        <v>209</v>
      </c>
      <c r="D10" s="32" t="s">
        <v>94</v>
      </c>
      <c r="E10" s="32" t="s">
        <v>167</v>
      </c>
      <c r="F10" s="32" t="s">
        <v>210</v>
      </c>
      <c r="G10" s="32" t="s">
        <v>211</v>
      </c>
      <c r="H10" s="113">
        <v>1270704</v>
      </c>
      <c r="I10" s="113">
        <v>1270704</v>
      </c>
      <c r="J10" s="113"/>
      <c r="K10" s="50"/>
      <c r="L10" s="113">
        <v>1270704</v>
      </c>
      <c r="M10" s="50"/>
      <c r="N10" s="171"/>
      <c r="O10" s="171"/>
      <c r="P10" s="171"/>
      <c r="Q10" s="113"/>
      <c r="R10" s="113"/>
      <c r="S10" s="113"/>
      <c r="T10" s="113"/>
      <c r="U10" s="113"/>
      <c r="V10" s="113"/>
      <c r="W10" s="113"/>
    </row>
    <row r="11" ht="29" customHeight="1" spans="1:23">
      <c r="A11" s="32" t="s">
        <v>73</v>
      </c>
      <c r="B11" s="32" t="s">
        <v>208</v>
      </c>
      <c r="C11" s="32" t="s">
        <v>209</v>
      </c>
      <c r="D11" s="32" t="s">
        <v>94</v>
      </c>
      <c r="E11" s="32" t="s">
        <v>167</v>
      </c>
      <c r="F11" s="32" t="s">
        <v>212</v>
      </c>
      <c r="G11" s="32" t="s">
        <v>213</v>
      </c>
      <c r="H11" s="113">
        <v>1132884</v>
      </c>
      <c r="I11" s="113">
        <v>1132884</v>
      </c>
      <c r="J11" s="24"/>
      <c r="K11" s="24"/>
      <c r="L11" s="113">
        <v>1132884</v>
      </c>
      <c r="M11" s="24"/>
      <c r="N11" s="171"/>
      <c r="O11" s="171"/>
      <c r="P11" s="171"/>
      <c r="Q11" s="113"/>
      <c r="R11" s="113"/>
      <c r="S11" s="113"/>
      <c r="T11" s="113"/>
      <c r="U11" s="113"/>
      <c r="V11" s="113"/>
      <c r="W11" s="113"/>
    </row>
    <row r="12" ht="29" customHeight="1" spans="1:23">
      <c r="A12" s="32" t="s">
        <v>73</v>
      </c>
      <c r="B12" s="32" t="s">
        <v>208</v>
      </c>
      <c r="C12" s="32" t="s">
        <v>209</v>
      </c>
      <c r="D12" s="32" t="s">
        <v>94</v>
      </c>
      <c r="E12" s="32" t="s">
        <v>167</v>
      </c>
      <c r="F12" s="32" t="s">
        <v>214</v>
      </c>
      <c r="G12" s="32" t="s">
        <v>215</v>
      </c>
      <c r="H12" s="113">
        <v>105892</v>
      </c>
      <c r="I12" s="113">
        <v>105892</v>
      </c>
      <c r="J12" s="24"/>
      <c r="K12" s="24"/>
      <c r="L12" s="113">
        <v>105892</v>
      </c>
      <c r="M12" s="24"/>
      <c r="N12" s="171"/>
      <c r="O12" s="171"/>
      <c r="P12" s="171"/>
      <c r="Q12" s="113"/>
      <c r="R12" s="113"/>
      <c r="S12" s="113"/>
      <c r="T12" s="113"/>
      <c r="U12" s="113"/>
      <c r="V12" s="113"/>
      <c r="W12" s="113"/>
    </row>
    <row r="13" ht="29" customHeight="1" spans="1:23">
      <c r="A13" s="32" t="s">
        <v>73</v>
      </c>
      <c r="B13" s="32" t="s">
        <v>208</v>
      </c>
      <c r="C13" s="32" t="s">
        <v>209</v>
      </c>
      <c r="D13" s="32" t="s">
        <v>94</v>
      </c>
      <c r="E13" s="32" t="s">
        <v>167</v>
      </c>
      <c r="F13" s="32" t="s">
        <v>214</v>
      </c>
      <c r="G13" s="32" t="s">
        <v>215</v>
      </c>
      <c r="H13" s="113">
        <v>1718472</v>
      </c>
      <c r="I13" s="113">
        <v>1718472</v>
      </c>
      <c r="J13" s="24"/>
      <c r="K13" s="24"/>
      <c r="L13" s="113">
        <v>1718472</v>
      </c>
      <c r="M13" s="24"/>
      <c r="N13" s="171"/>
      <c r="O13" s="171"/>
      <c r="P13" s="171"/>
      <c r="Q13" s="113"/>
      <c r="R13" s="113"/>
      <c r="S13" s="113"/>
      <c r="T13" s="113"/>
      <c r="U13" s="113"/>
      <c r="V13" s="113"/>
      <c r="W13" s="113"/>
    </row>
    <row r="14" ht="29" customHeight="1" spans="1:23">
      <c r="A14" s="32" t="s">
        <v>73</v>
      </c>
      <c r="B14" s="32" t="s">
        <v>216</v>
      </c>
      <c r="C14" s="32" t="s">
        <v>217</v>
      </c>
      <c r="D14" s="32" t="s">
        <v>94</v>
      </c>
      <c r="E14" s="32" t="s">
        <v>167</v>
      </c>
      <c r="F14" s="32" t="s">
        <v>214</v>
      </c>
      <c r="G14" s="32" t="s">
        <v>215</v>
      </c>
      <c r="H14" s="113">
        <v>781800</v>
      </c>
      <c r="I14" s="113">
        <v>781800</v>
      </c>
      <c r="J14" s="24"/>
      <c r="K14" s="24"/>
      <c r="L14" s="113">
        <v>781800</v>
      </c>
      <c r="M14" s="24"/>
      <c r="N14" s="171"/>
      <c r="O14" s="171"/>
      <c r="P14" s="171"/>
      <c r="Q14" s="113"/>
      <c r="R14" s="113"/>
      <c r="S14" s="113"/>
      <c r="T14" s="113"/>
      <c r="U14" s="113"/>
      <c r="V14" s="113"/>
      <c r="W14" s="113"/>
    </row>
    <row r="15" ht="29" customHeight="1" spans="1:23">
      <c r="A15" s="32" t="s">
        <v>73</v>
      </c>
      <c r="B15" s="32" t="s">
        <v>216</v>
      </c>
      <c r="C15" s="32" t="s">
        <v>217</v>
      </c>
      <c r="D15" s="32" t="s">
        <v>94</v>
      </c>
      <c r="E15" s="32" t="s">
        <v>167</v>
      </c>
      <c r="F15" s="32" t="s">
        <v>214</v>
      </c>
      <c r="G15" s="32" t="s">
        <v>215</v>
      </c>
      <c r="H15" s="113">
        <v>187000</v>
      </c>
      <c r="I15" s="113">
        <v>187000</v>
      </c>
      <c r="J15" s="24"/>
      <c r="K15" s="24"/>
      <c r="L15" s="113">
        <v>187000</v>
      </c>
      <c r="M15" s="24"/>
      <c r="N15" s="171"/>
      <c r="O15" s="171"/>
      <c r="P15" s="171"/>
      <c r="Q15" s="113"/>
      <c r="R15" s="113"/>
      <c r="S15" s="113"/>
      <c r="T15" s="113"/>
      <c r="U15" s="113"/>
      <c r="V15" s="113"/>
      <c r="W15" s="113"/>
    </row>
    <row r="16" ht="29" customHeight="1" spans="1:23">
      <c r="A16" s="32" t="s">
        <v>73</v>
      </c>
      <c r="B16" s="32" t="s">
        <v>218</v>
      </c>
      <c r="C16" s="32" t="s">
        <v>219</v>
      </c>
      <c r="D16" s="32" t="s">
        <v>100</v>
      </c>
      <c r="E16" s="32" t="s">
        <v>171</v>
      </c>
      <c r="F16" s="32" t="s">
        <v>220</v>
      </c>
      <c r="G16" s="32" t="s">
        <v>221</v>
      </c>
      <c r="H16" s="113">
        <v>751640.32</v>
      </c>
      <c r="I16" s="113">
        <v>751640.32</v>
      </c>
      <c r="J16" s="24"/>
      <c r="K16" s="24"/>
      <c r="L16" s="113">
        <v>751640.32</v>
      </c>
      <c r="M16" s="24"/>
      <c r="N16" s="171"/>
      <c r="O16" s="171"/>
      <c r="P16" s="171"/>
      <c r="Q16" s="113"/>
      <c r="R16" s="113"/>
      <c r="S16" s="113"/>
      <c r="T16" s="113"/>
      <c r="U16" s="113"/>
      <c r="V16" s="113"/>
      <c r="W16" s="113"/>
    </row>
    <row r="17" ht="29" customHeight="1" spans="1:23">
      <c r="A17" s="32" t="s">
        <v>73</v>
      </c>
      <c r="B17" s="32" t="s">
        <v>218</v>
      </c>
      <c r="C17" s="32" t="s">
        <v>219</v>
      </c>
      <c r="D17" s="32" t="s">
        <v>109</v>
      </c>
      <c r="E17" s="32" t="s">
        <v>176</v>
      </c>
      <c r="F17" s="32" t="s">
        <v>222</v>
      </c>
      <c r="G17" s="32" t="s">
        <v>223</v>
      </c>
      <c r="H17" s="113">
        <v>344389.5</v>
      </c>
      <c r="I17" s="113">
        <v>344389.5</v>
      </c>
      <c r="J17" s="24"/>
      <c r="K17" s="24"/>
      <c r="L17" s="113">
        <v>344389.5</v>
      </c>
      <c r="M17" s="24"/>
      <c r="N17" s="171"/>
      <c r="O17" s="171"/>
      <c r="P17" s="171"/>
      <c r="Q17" s="113"/>
      <c r="R17" s="113"/>
      <c r="S17" s="113"/>
      <c r="T17" s="113"/>
      <c r="U17" s="113"/>
      <c r="V17" s="113"/>
      <c r="W17" s="113"/>
    </row>
    <row r="18" ht="29" customHeight="1" spans="1:23">
      <c r="A18" s="32" t="s">
        <v>73</v>
      </c>
      <c r="B18" s="32" t="s">
        <v>218</v>
      </c>
      <c r="C18" s="32" t="s">
        <v>219</v>
      </c>
      <c r="D18" s="32" t="s">
        <v>110</v>
      </c>
      <c r="E18" s="32" t="s">
        <v>177</v>
      </c>
      <c r="F18" s="32" t="s">
        <v>224</v>
      </c>
      <c r="G18" s="32" t="s">
        <v>225</v>
      </c>
      <c r="H18" s="113">
        <v>90000</v>
      </c>
      <c r="I18" s="113">
        <v>90000</v>
      </c>
      <c r="J18" s="24"/>
      <c r="K18" s="24"/>
      <c r="L18" s="113">
        <v>90000</v>
      </c>
      <c r="M18" s="24"/>
      <c r="N18" s="171"/>
      <c r="O18" s="171"/>
      <c r="P18" s="171"/>
      <c r="Q18" s="113"/>
      <c r="R18" s="113"/>
      <c r="S18" s="113"/>
      <c r="T18" s="113"/>
      <c r="U18" s="113"/>
      <c r="V18" s="113"/>
      <c r="W18" s="113"/>
    </row>
    <row r="19" ht="29" customHeight="1" spans="1:23">
      <c r="A19" s="32" t="s">
        <v>73</v>
      </c>
      <c r="B19" s="32" t="s">
        <v>218</v>
      </c>
      <c r="C19" s="32" t="s">
        <v>219</v>
      </c>
      <c r="D19" s="32" t="s">
        <v>110</v>
      </c>
      <c r="E19" s="32" t="s">
        <v>177</v>
      </c>
      <c r="F19" s="32" t="s">
        <v>224</v>
      </c>
      <c r="G19" s="32" t="s">
        <v>225</v>
      </c>
      <c r="H19" s="113">
        <v>183674.4</v>
      </c>
      <c r="I19" s="113">
        <v>183674.4</v>
      </c>
      <c r="J19" s="24"/>
      <c r="K19" s="24"/>
      <c r="L19" s="113">
        <v>183674.4</v>
      </c>
      <c r="M19" s="24"/>
      <c r="N19" s="171"/>
      <c r="O19" s="171"/>
      <c r="P19" s="171"/>
      <c r="Q19" s="113"/>
      <c r="R19" s="113"/>
      <c r="S19" s="113"/>
      <c r="T19" s="113"/>
      <c r="U19" s="113"/>
      <c r="V19" s="113"/>
      <c r="W19" s="113"/>
    </row>
    <row r="20" ht="29" customHeight="1" spans="1:23">
      <c r="A20" s="32" t="s">
        <v>73</v>
      </c>
      <c r="B20" s="32" t="s">
        <v>218</v>
      </c>
      <c r="C20" s="32" t="s">
        <v>219</v>
      </c>
      <c r="D20" s="32" t="s">
        <v>111</v>
      </c>
      <c r="E20" s="32" t="s">
        <v>178</v>
      </c>
      <c r="F20" s="32" t="s">
        <v>226</v>
      </c>
      <c r="G20" s="32" t="s">
        <v>227</v>
      </c>
      <c r="H20" s="113">
        <v>18791.01</v>
      </c>
      <c r="I20" s="113">
        <v>18791.01</v>
      </c>
      <c r="J20" s="24"/>
      <c r="K20" s="24"/>
      <c r="L20" s="113">
        <v>18791.01</v>
      </c>
      <c r="M20" s="24"/>
      <c r="N20" s="171"/>
      <c r="O20" s="171"/>
      <c r="P20" s="171"/>
      <c r="Q20" s="113"/>
      <c r="R20" s="113"/>
      <c r="S20" s="113"/>
      <c r="T20" s="113"/>
      <c r="U20" s="113"/>
      <c r="V20" s="113"/>
      <c r="W20" s="113"/>
    </row>
    <row r="21" ht="29" customHeight="1" spans="1:23">
      <c r="A21" s="32" t="s">
        <v>73</v>
      </c>
      <c r="B21" s="32" t="s">
        <v>218</v>
      </c>
      <c r="C21" s="32" t="s">
        <v>219</v>
      </c>
      <c r="D21" s="32" t="s">
        <v>94</v>
      </c>
      <c r="E21" s="32" t="s">
        <v>167</v>
      </c>
      <c r="F21" s="32" t="s">
        <v>226</v>
      </c>
      <c r="G21" s="32" t="s">
        <v>227</v>
      </c>
      <c r="H21" s="113">
        <v>32143.02</v>
      </c>
      <c r="I21" s="113">
        <v>32143.02</v>
      </c>
      <c r="J21" s="24"/>
      <c r="K21" s="24"/>
      <c r="L21" s="113">
        <v>32143.02</v>
      </c>
      <c r="M21" s="24"/>
      <c r="N21" s="171"/>
      <c r="O21" s="171"/>
      <c r="P21" s="171"/>
      <c r="Q21" s="113"/>
      <c r="R21" s="113"/>
      <c r="S21" s="113"/>
      <c r="T21" s="113"/>
      <c r="U21" s="113"/>
      <c r="V21" s="113"/>
      <c r="W21" s="113"/>
    </row>
    <row r="22" ht="29" customHeight="1" spans="1:23">
      <c r="A22" s="32" t="s">
        <v>73</v>
      </c>
      <c r="B22" s="32" t="s">
        <v>218</v>
      </c>
      <c r="C22" s="32" t="s">
        <v>219</v>
      </c>
      <c r="D22" s="32" t="s">
        <v>111</v>
      </c>
      <c r="E22" s="32" t="s">
        <v>178</v>
      </c>
      <c r="F22" s="32" t="s">
        <v>226</v>
      </c>
      <c r="G22" s="32" t="s">
        <v>227</v>
      </c>
      <c r="H22" s="113">
        <v>11316</v>
      </c>
      <c r="I22" s="113">
        <v>11316</v>
      </c>
      <c r="J22" s="24"/>
      <c r="K22" s="24"/>
      <c r="L22" s="113">
        <v>11316</v>
      </c>
      <c r="M22" s="24"/>
      <c r="N22" s="171"/>
      <c r="O22" s="171"/>
      <c r="P22" s="171"/>
      <c r="Q22" s="113"/>
      <c r="R22" s="113"/>
      <c r="S22" s="113"/>
      <c r="T22" s="113"/>
      <c r="U22" s="113"/>
      <c r="V22" s="113"/>
      <c r="W22" s="113"/>
    </row>
    <row r="23" ht="29" customHeight="1" spans="1:23">
      <c r="A23" s="32" t="s">
        <v>73</v>
      </c>
      <c r="B23" s="32" t="s">
        <v>228</v>
      </c>
      <c r="C23" s="32" t="s">
        <v>180</v>
      </c>
      <c r="D23" s="32" t="s">
        <v>115</v>
      </c>
      <c r="E23" s="32" t="s">
        <v>180</v>
      </c>
      <c r="F23" s="32" t="s">
        <v>229</v>
      </c>
      <c r="G23" s="32" t="s">
        <v>180</v>
      </c>
      <c r="H23" s="113">
        <v>586170.24</v>
      </c>
      <c r="I23" s="113">
        <v>586170.24</v>
      </c>
      <c r="J23" s="24"/>
      <c r="K23" s="24"/>
      <c r="L23" s="113">
        <v>586170.24</v>
      </c>
      <c r="M23" s="24"/>
      <c r="N23" s="171"/>
      <c r="O23" s="171"/>
      <c r="P23" s="171"/>
      <c r="Q23" s="113"/>
      <c r="R23" s="113"/>
      <c r="S23" s="113"/>
      <c r="T23" s="113"/>
      <c r="U23" s="113"/>
      <c r="V23" s="113"/>
      <c r="W23" s="113"/>
    </row>
    <row r="24" ht="29" customHeight="1" spans="1:23">
      <c r="A24" s="32" t="s">
        <v>73</v>
      </c>
      <c r="B24" s="32" t="s">
        <v>230</v>
      </c>
      <c r="C24" s="32" t="s">
        <v>231</v>
      </c>
      <c r="D24" s="32" t="s">
        <v>94</v>
      </c>
      <c r="E24" s="32" t="s">
        <v>167</v>
      </c>
      <c r="F24" s="32" t="s">
        <v>232</v>
      </c>
      <c r="G24" s="32" t="s">
        <v>233</v>
      </c>
      <c r="H24" s="113">
        <v>600</v>
      </c>
      <c r="I24" s="113">
        <v>600</v>
      </c>
      <c r="J24" s="24"/>
      <c r="K24" s="24"/>
      <c r="L24" s="113">
        <v>600</v>
      </c>
      <c r="M24" s="24"/>
      <c r="N24" s="171"/>
      <c r="O24" s="171"/>
      <c r="P24" s="171"/>
      <c r="Q24" s="113"/>
      <c r="R24" s="113"/>
      <c r="S24" s="113"/>
      <c r="T24" s="113"/>
      <c r="U24" s="113"/>
      <c r="V24" s="113"/>
      <c r="W24" s="113"/>
    </row>
    <row r="25" ht="29" customHeight="1" spans="1:23">
      <c r="A25" s="32" t="s">
        <v>73</v>
      </c>
      <c r="B25" s="32" t="s">
        <v>230</v>
      </c>
      <c r="C25" s="32" t="s">
        <v>231</v>
      </c>
      <c r="D25" s="32" t="s">
        <v>94</v>
      </c>
      <c r="E25" s="32" t="s">
        <v>167</v>
      </c>
      <c r="F25" s="32" t="s">
        <v>234</v>
      </c>
      <c r="G25" s="32" t="s">
        <v>235</v>
      </c>
      <c r="H25" s="113">
        <v>10000</v>
      </c>
      <c r="I25" s="113">
        <v>10000</v>
      </c>
      <c r="J25" s="24"/>
      <c r="K25" s="24"/>
      <c r="L25" s="113">
        <v>10000</v>
      </c>
      <c r="M25" s="24"/>
      <c r="N25" s="171"/>
      <c r="O25" s="171"/>
      <c r="P25" s="171"/>
      <c r="Q25" s="113"/>
      <c r="R25" s="113"/>
      <c r="S25" s="113"/>
      <c r="T25" s="113"/>
      <c r="U25" s="113"/>
      <c r="V25" s="113"/>
      <c r="W25" s="113"/>
    </row>
    <row r="26" ht="29" customHeight="1" spans="1:23">
      <c r="A26" s="32" t="s">
        <v>73</v>
      </c>
      <c r="B26" s="32" t="s">
        <v>230</v>
      </c>
      <c r="C26" s="32" t="s">
        <v>231</v>
      </c>
      <c r="D26" s="32" t="s">
        <v>94</v>
      </c>
      <c r="E26" s="32" t="s">
        <v>167</v>
      </c>
      <c r="F26" s="32" t="s">
        <v>236</v>
      </c>
      <c r="G26" s="32" t="s">
        <v>237</v>
      </c>
      <c r="H26" s="113">
        <v>68150</v>
      </c>
      <c r="I26" s="113">
        <v>68150</v>
      </c>
      <c r="J26" s="24"/>
      <c r="K26" s="24"/>
      <c r="L26" s="113">
        <v>68150</v>
      </c>
      <c r="M26" s="24"/>
      <c r="N26" s="171"/>
      <c r="O26" s="171"/>
      <c r="P26" s="171"/>
      <c r="Q26" s="113"/>
      <c r="R26" s="113"/>
      <c r="S26" s="113"/>
      <c r="T26" s="113"/>
      <c r="U26" s="113"/>
      <c r="V26" s="113"/>
      <c r="W26" s="113"/>
    </row>
    <row r="27" ht="29" customHeight="1" spans="1:23">
      <c r="A27" s="32" t="s">
        <v>73</v>
      </c>
      <c r="B27" s="32" t="s">
        <v>230</v>
      </c>
      <c r="C27" s="32" t="s">
        <v>231</v>
      </c>
      <c r="D27" s="32" t="s">
        <v>94</v>
      </c>
      <c r="E27" s="32" t="s">
        <v>167</v>
      </c>
      <c r="F27" s="32" t="s">
        <v>238</v>
      </c>
      <c r="G27" s="32" t="s">
        <v>239</v>
      </c>
      <c r="H27" s="113">
        <v>2000</v>
      </c>
      <c r="I27" s="113">
        <v>2000</v>
      </c>
      <c r="J27" s="24"/>
      <c r="K27" s="24"/>
      <c r="L27" s="113">
        <v>2000</v>
      </c>
      <c r="M27" s="24"/>
      <c r="N27" s="171"/>
      <c r="O27" s="171"/>
      <c r="P27" s="171"/>
      <c r="Q27" s="113"/>
      <c r="R27" s="113"/>
      <c r="S27" s="113"/>
      <c r="T27" s="113"/>
      <c r="U27" s="113"/>
      <c r="V27" s="113"/>
      <c r="W27" s="113"/>
    </row>
    <row r="28" ht="29" customHeight="1" spans="1:23">
      <c r="A28" s="32" t="s">
        <v>73</v>
      </c>
      <c r="B28" s="32" t="s">
        <v>240</v>
      </c>
      <c r="C28" s="32" t="s">
        <v>241</v>
      </c>
      <c r="D28" s="32" t="s">
        <v>90</v>
      </c>
      <c r="E28" s="32" t="s">
        <v>165</v>
      </c>
      <c r="F28" s="32" t="s">
        <v>242</v>
      </c>
      <c r="G28" s="32" t="s">
        <v>243</v>
      </c>
      <c r="H28" s="113">
        <v>30600</v>
      </c>
      <c r="I28" s="113">
        <v>30600</v>
      </c>
      <c r="J28" s="24"/>
      <c r="K28" s="24"/>
      <c r="L28" s="113">
        <v>30600</v>
      </c>
      <c r="M28" s="24"/>
      <c r="N28" s="171"/>
      <c r="O28" s="171"/>
      <c r="P28" s="171"/>
      <c r="Q28" s="113"/>
      <c r="R28" s="113"/>
      <c r="S28" s="113"/>
      <c r="T28" s="113"/>
      <c r="U28" s="113"/>
      <c r="V28" s="113"/>
      <c r="W28" s="113"/>
    </row>
    <row r="29" ht="29" customHeight="1" spans="1:23">
      <c r="A29" s="32" t="s">
        <v>73</v>
      </c>
      <c r="B29" s="32" t="s">
        <v>244</v>
      </c>
      <c r="C29" s="32" t="s">
        <v>245</v>
      </c>
      <c r="D29" s="32" t="s">
        <v>94</v>
      </c>
      <c r="E29" s="32" t="s">
        <v>167</v>
      </c>
      <c r="F29" s="32" t="s">
        <v>246</v>
      </c>
      <c r="G29" s="32" t="s">
        <v>245</v>
      </c>
      <c r="H29" s="113">
        <v>54409.92</v>
      </c>
      <c r="I29" s="113">
        <v>54409.92</v>
      </c>
      <c r="J29" s="24"/>
      <c r="K29" s="24"/>
      <c r="L29" s="113">
        <v>54409.92</v>
      </c>
      <c r="M29" s="24"/>
      <c r="N29" s="171"/>
      <c r="O29" s="171"/>
      <c r="P29" s="171"/>
      <c r="Q29" s="113"/>
      <c r="R29" s="113"/>
      <c r="S29" s="113"/>
      <c r="T29" s="113"/>
      <c r="U29" s="113"/>
      <c r="V29" s="113"/>
      <c r="W29" s="113"/>
    </row>
    <row r="30" ht="29" customHeight="1" spans="1:23">
      <c r="A30" s="32" t="s">
        <v>73</v>
      </c>
      <c r="B30" s="32" t="s">
        <v>230</v>
      </c>
      <c r="C30" s="32" t="s">
        <v>231</v>
      </c>
      <c r="D30" s="32" t="s">
        <v>94</v>
      </c>
      <c r="E30" s="32" t="s">
        <v>167</v>
      </c>
      <c r="F30" s="32" t="s">
        <v>247</v>
      </c>
      <c r="G30" s="32" t="s">
        <v>248</v>
      </c>
      <c r="H30" s="113">
        <v>2550</v>
      </c>
      <c r="I30" s="113">
        <v>2550</v>
      </c>
      <c r="J30" s="24"/>
      <c r="K30" s="24"/>
      <c r="L30" s="113">
        <v>2550</v>
      </c>
      <c r="M30" s="24"/>
      <c r="N30" s="171"/>
      <c r="O30" s="171"/>
      <c r="P30" s="171"/>
      <c r="Q30" s="113"/>
      <c r="R30" s="113"/>
      <c r="S30" s="113"/>
      <c r="T30" s="113"/>
      <c r="U30" s="113"/>
      <c r="V30" s="113"/>
      <c r="W30" s="113"/>
    </row>
    <row r="31" ht="29" customHeight="1" spans="1:23">
      <c r="A31" s="32" t="s">
        <v>73</v>
      </c>
      <c r="B31" s="32" t="s">
        <v>249</v>
      </c>
      <c r="C31" s="32" t="s">
        <v>250</v>
      </c>
      <c r="D31" s="32" t="s">
        <v>94</v>
      </c>
      <c r="E31" s="32" t="s">
        <v>167</v>
      </c>
      <c r="F31" s="32" t="s">
        <v>247</v>
      </c>
      <c r="G31" s="32" t="s">
        <v>248</v>
      </c>
      <c r="H31" s="113">
        <v>61500</v>
      </c>
      <c r="I31" s="113">
        <v>61500</v>
      </c>
      <c r="J31" s="24"/>
      <c r="K31" s="24"/>
      <c r="L31" s="113">
        <v>61500</v>
      </c>
      <c r="M31" s="24"/>
      <c r="N31" s="171"/>
      <c r="O31" s="171"/>
      <c r="P31" s="171"/>
      <c r="Q31" s="113"/>
      <c r="R31" s="113"/>
      <c r="S31" s="113"/>
      <c r="T31" s="113"/>
      <c r="U31" s="113"/>
      <c r="V31" s="113"/>
      <c r="W31" s="113"/>
    </row>
    <row r="32" ht="29" customHeight="1" spans="1:23">
      <c r="A32" s="32" t="s">
        <v>73</v>
      </c>
      <c r="B32" s="32" t="s">
        <v>251</v>
      </c>
      <c r="C32" s="32" t="s">
        <v>252</v>
      </c>
      <c r="D32" s="32" t="s">
        <v>94</v>
      </c>
      <c r="E32" s="32" t="s">
        <v>167</v>
      </c>
      <c r="F32" s="32" t="s">
        <v>253</v>
      </c>
      <c r="G32" s="32" t="s">
        <v>252</v>
      </c>
      <c r="H32" s="113">
        <v>25000</v>
      </c>
      <c r="I32" s="113">
        <v>25000</v>
      </c>
      <c r="J32" s="24"/>
      <c r="K32" s="24"/>
      <c r="L32" s="113">
        <v>25000</v>
      </c>
      <c r="M32" s="24"/>
      <c r="N32" s="171"/>
      <c r="O32" s="171"/>
      <c r="P32" s="171"/>
      <c r="Q32" s="113"/>
      <c r="R32" s="113"/>
      <c r="S32" s="113"/>
      <c r="T32" s="113"/>
      <c r="U32" s="113"/>
      <c r="V32" s="113"/>
      <c r="W32" s="113"/>
    </row>
    <row r="33" ht="29" customHeight="1" spans="1:23">
      <c r="A33" s="32" t="s">
        <v>73</v>
      </c>
      <c r="B33" s="32" t="s">
        <v>230</v>
      </c>
      <c r="C33" s="32" t="s">
        <v>231</v>
      </c>
      <c r="D33" s="32" t="s">
        <v>102</v>
      </c>
      <c r="E33" s="32" t="s">
        <v>172</v>
      </c>
      <c r="F33" s="32" t="s">
        <v>254</v>
      </c>
      <c r="G33" s="32" t="s">
        <v>255</v>
      </c>
      <c r="H33" s="113">
        <v>19200</v>
      </c>
      <c r="I33" s="113">
        <v>19200</v>
      </c>
      <c r="J33" s="24"/>
      <c r="K33" s="24"/>
      <c r="L33" s="113">
        <v>19200</v>
      </c>
      <c r="M33" s="24"/>
      <c r="N33" s="171"/>
      <c r="O33" s="171"/>
      <c r="P33" s="171"/>
      <c r="Q33" s="113"/>
      <c r="R33" s="113"/>
      <c r="S33" s="113"/>
      <c r="T33" s="113"/>
      <c r="U33" s="113"/>
      <c r="V33" s="113"/>
      <c r="W33" s="113"/>
    </row>
    <row r="34" ht="29" customHeight="1" spans="1:23">
      <c r="A34" s="32" t="s">
        <v>73</v>
      </c>
      <c r="B34" s="32" t="s">
        <v>256</v>
      </c>
      <c r="C34" s="32" t="s">
        <v>257</v>
      </c>
      <c r="D34" s="32" t="s">
        <v>104</v>
      </c>
      <c r="E34" s="32" t="s">
        <v>174</v>
      </c>
      <c r="F34" s="32" t="s">
        <v>258</v>
      </c>
      <c r="G34" s="32" t="s">
        <v>259</v>
      </c>
      <c r="H34" s="113">
        <v>54300</v>
      </c>
      <c r="I34" s="113">
        <v>54300</v>
      </c>
      <c r="J34" s="24"/>
      <c r="K34" s="24"/>
      <c r="L34" s="113">
        <v>54300</v>
      </c>
      <c r="M34" s="24"/>
      <c r="N34" s="171"/>
      <c r="O34" s="171"/>
      <c r="P34" s="171"/>
      <c r="Q34" s="113"/>
      <c r="R34" s="113"/>
      <c r="S34" s="113"/>
      <c r="T34" s="113"/>
      <c r="U34" s="113"/>
      <c r="V34" s="113"/>
      <c r="W34" s="113"/>
    </row>
    <row r="35" ht="29" customHeight="1" spans="1:23">
      <c r="A35" s="33" t="s">
        <v>116</v>
      </c>
      <c r="B35" s="167"/>
      <c r="C35" s="167"/>
      <c r="D35" s="167"/>
      <c r="E35" s="167"/>
      <c r="F35" s="167"/>
      <c r="G35" s="168"/>
      <c r="H35" s="113">
        <v>7543186.41</v>
      </c>
      <c r="I35" s="113">
        <v>7543186.41</v>
      </c>
      <c r="J35" s="113"/>
      <c r="K35" s="50"/>
      <c r="L35" s="113">
        <v>7543186.41</v>
      </c>
      <c r="M35" s="50"/>
      <c r="N35" s="171"/>
      <c r="O35" s="171"/>
      <c r="P35" s="171"/>
      <c r="Q35" s="113"/>
      <c r="R35" s="113"/>
      <c r="S35" s="113"/>
      <c r="T35" s="113"/>
      <c r="U35" s="113"/>
      <c r="V35" s="113"/>
      <c r="W35" s="113"/>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751388888888889" top="1" bottom="1" header="0.5" footer="0.5"/>
  <pageSetup paperSize="9" scale="3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0"/>
  <sheetViews>
    <sheetView showZeros="0" topLeftCell="D11" workbookViewId="0">
      <selection activeCell="L9" sqref="L9"/>
    </sheetView>
  </sheetViews>
  <sheetFormatPr defaultColWidth="10.7083333333333" defaultRowHeight="14.25" customHeight="1"/>
  <cols>
    <col min="1" max="1" width="14.575" customWidth="1"/>
    <col min="2" max="2" width="17" customWidth="1"/>
    <col min="3" max="3" width="32.25" customWidth="1"/>
    <col min="4" max="4" width="17.25" customWidth="1"/>
    <col min="5" max="5" width="13" customWidth="1"/>
    <col min="6" max="6" width="17" customWidth="1"/>
    <col min="7" max="7" width="12.25" customWidth="1"/>
    <col min="8" max="8" width="14.25" customWidth="1"/>
    <col min="9" max="23" width="16.625" customWidth="1"/>
  </cols>
  <sheetData>
    <row r="1" ht="13.5" customHeight="1" spans="2:23">
      <c r="B1" s="57"/>
      <c r="E1" s="150"/>
      <c r="F1" s="150"/>
      <c r="G1" s="150"/>
      <c r="H1" s="150"/>
      <c r="I1" s="41"/>
      <c r="J1" s="41"/>
      <c r="K1" s="41"/>
      <c r="L1" s="41"/>
      <c r="M1" s="41"/>
      <c r="N1" s="41"/>
      <c r="O1" s="41"/>
      <c r="P1" s="41"/>
      <c r="Q1" s="41"/>
      <c r="U1" s="57"/>
      <c r="W1" s="38" t="s">
        <v>260</v>
      </c>
    </row>
    <row r="2" ht="41.25" customHeight="1" spans="1:23">
      <c r="A2" s="4" t="s">
        <v>261</v>
      </c>
      <c r="B2" s="5"/>
      <c r="C2" s="5"/>
      <c r="D2" s="5"/>
      <c r="E2" s="5"/>
      <c r="F2" s="5"/>
      <c r="G2" s="5"/>
      <c r="H2" s="5"/>
      <c r="I2" s="5"/>
      <c r="J2" s="5"/>
      <c r="K2" s="5"/>
      <c r="L2" s="5"/>
      <c r="M2" s="5"/>
      <c r="N2" s="5"/>
      <c r="O2" s="5"/>
      <c r="P2" s="5"/>
      <c r="Q2" s="5"/>
      <c r="R2" s="5"/>
      <c r="S2" s="5"/>
      <c r="T2" s="5"/>
      <c r="U2" s="5"/>
      <c r="V2" s="5"/>
      <c r="W2" s="5"/>
    </row>
    <row r="3" ht="66" customHeight="1" spans="1:23">
      <c r="A3" s="6" t="str">
        <f>"单位名称："&amp;"迪庆藏族自治州文化馆"</f>
        <v>单位名称：迪庆藏族自治州文化馆</v>
      </c>
      <c r="B3" s="7"/>
      <c r="C3" s="7"/>
      <c r="D3" s="7"/>
      <c r="E3" s="7"/>
      <c r="F3" s="7"/>
      <c r="G3" s="7"/>
      <c r="H3" s="7"/>
      <c r="I3" s="153"/>
      <c r="J3" s="153"/>
      <c r="K3" s="153"/>
      <c r="L3" s="153"/>
      <c r="M3" s="153"/>
      <c r="N3" s="153"/>
      <c r="O3" s="153"/>
      <c r="P3" s="153"/>
      <c r="Q3" s="153"/>
      <c r="U3" s="57"/>
      <c r="W3" s="38" t="s">
        <v>183</v>
      </c>
    </row>
    <row r="4" ht="66" customHeight="1" spans="1:23">
      <c r="A4" s="10" t="s">
        <v>262</v>
      </c>
      <c r="B4" s="11" t="s">
        <v>193</v>
      </c>
      <c r="C4" s="10" t="s">
        <v>194</v>
      </c>
      <c r="D4" s="10" t="s">
        <v>263</v>
      </c>
      <c r="E4" s="11" t="s">
        <v>195</v>
      </c>
      <c r="F4" s="11" t="s">
        <v>196</v>
      </c>
      <c r="G4" s="11" t="s">
        <v>197</v>
      </c>
      <c r="H4" s="11" t="s">
        <v>198</v>
      </c>
      <c r="I4" s="28" t="s">
        <v>58</v>
      </c>
      <c r="J4" s="12" t="s">
        <v>264</v>
      </c>
      <c r="K4" s="13"/>
      <c r="L4" s="13"/>
      <c r="M4" s="14"/>
      <c r="N4" s="12" t="s">
        <v>200</v>
      </c>
      <c r="O4" s="13"/>
      <c r="P4" s="14"/>
      <c r="Q4" s="11" t="s">
        <v>64</v>
      </c>
      <c r="R4" s="12" t="s">
        <v>81</v>
      </c>
      <c r="S4" s="13"/>
      <c r="T4" s="13"/>
      <c r="U4" s="13"/>
      <c r="V4" s="13"/>
      <c r="W4" s="14"/>
    </row>
    <row r="5" ht="66" customHeight="1" spans="1:23">
      <c r="A5" s="15"/>
      <c r="B5" s="29"/>
      <c r="C5" s="15"/>
      <c r="D5" s="15"/>
      <c r="E5" s="16"/>
      <c r="F5" s="16"/>
      <c r="G5" s="16"/>
      <c r="H5" s="16"/>
      <c r="I5" s="29"/>
      <c r="J5" s="154" t="s">
        <v>61</v>
      </c>
      <c r="K5" s="155"/>
      <c r="L5" s="11" t="s">
        <v>62</v>
      </c>
      <c r="M5" s="11" t="s">
        <v>63</v>
      </c>
      <c r="N5" s="11" t="s">
        <v>61</v>
      </c>
      <c r="O5" s="11" t="s">
        <v>62</v>
      </c>
      <c r="P5" s="11" t="s">
        <v>63</v>
      </c>
      <c r="Q5" s="16"/>
      <c r="R5" s="11" t="s">
        <v>60</v>
      </c>
      <c r="S5" s="10" t="s">
        <v>67</v>
      </c>
      <c r="T5" s="10" t="s">
        <v>206</v>
      </c>
      <c r="U5" s="10" t="s">
        <v>69</v>
      </c>
      <c r="V5" s="10" t="s">
        <v>70</v>
      </c>
      <c r="W5" s="10" t="s">
        <v>71</v>
      </c>
    </row>
    <row r="6" ht="66" customHeight="1" spans="1:23">
      <c r="A6" s="29"/>
      <c r="B6" s="29"/>
      <c r="C6" s="29"/>
      <c r="D6" s="29"/>
      <c r="E6" s="29"/>
      <c r="F6" s="29"/>
      <c r="G6" s="29"/>
      <c r="H6" s="29"/>
      <c r="I6" s="29"/>
      <c r="J6" s="156" t="s">
        <v>60</v>
      </c>
      <c r="K6" s="114"/>
      <c r="L6" s="29"/>
      <c r="M6" s="29"/>
      <c r="N6" s="29"/>
      <c r="O6" s="29"/>
      <c r="P6" s="29"/>
      <c r="Q6" s="29"/>
      <c r="R6" s="29"/>
      <c r="S6" s="159"/>
      <c r="T6" s="159"/>
      <c r="U6" s="159"/>
      <c r="V6" s="159"/>
      <c r="W6" s="159"/>
    </row>
    <row r="7" ht="66" customHeight="1" spans="1:23">
      <c r="A7" s="17"/>
      <c r="B7" s="30"/>
      <c r="C7" s="17"/>
      <c r="D7" s="17"/>
      <c r="E7" s="18"/>
      <c r="F7" s="18"/>
      <c r="G7" s="18"/>
      <c r="H7" s="18"/>
      <c r="I7" s="30"/>
      <c r="J7" s="46" t="s">
        <v>60</v>
      </c>
      <c r="K7" s="46" t="s">
        <v>265</v>
      </c>
      <c r="L7" s="18"/>
      <c r="M7" s="18"/>
      <c r="N7" s="18"/>
      <c r="O7" s="18"/>
      <c r="P7" s="18"/>
      <c r="Q7" s="18"/>
      <c r="R7" s="18"/>
      <c r="S7" s="18"/>
      <c r="T7" s="18"/>
      <c r="U7" s="30"/>
      <c r="V7" s="18"/>
      <c r="W7" s="18"/>
    </row>
    <row r="8" ht="66" customHeight="1" spans="1:23">
      <c r="A8" s="151">
        <v>1</v>
      </c>
      <c r="B8" s="151">
        <v>2</v>
      </c>
      <c r="C8" s="151">
        <v>3</v>
      </c>
      <c r="D8" s="151">
        <v>4</v>
      </c>
      <c r="E8" s="151">
        <v>5</v>
      </c>
      <c r="F8" s="151">
        <v>6</v>
      </c>
      <c r="G8" s="151">
        <v>7</v>
      </c>
      <c r="H8" s="151">
        <v>8</v>
      </c>
      <c r="I8" s="151">
        <v>9</v>
      </c>
      <c r="J8" s="151">
        <v>10</v>
      </c>
      <c r="K8" s="151">
        <v>11</v>
      </c>
      <c r="L8" s="151">
        <v>12</v>
      </c>
      <c r="M8" s="151">
        <v>13</v>
      </c>
      <c r="N8" s="151">
        <v>14</v>
      </c>
      <c r="O8" s="151">
        <v>15</v>
      </c>
      <c r="P8" s="151">
        <v>16</v>
      </c>
      <c r="Q8" s="151">
        <v>17</v>
      </c>
      <c r="R8" s="151">
        <v>18</v>
      </c>
      <c r="S8" s="151">
        <v>19</v>
      </c>
      <c r="T8" s="151">
        <v>20</v>
      </c>
      <c r="U8" s="151">
        <v>21</v>
      </c>
      <c r="V8" s="151">
        <v>22</v>
      </c>
      <c r="W8" s="151">
        <v>23</v>
      </c>
    </row>
    <row r="9" ht="66" customHeight="1" spans="1:23">
      <c r="A9" s="152" t="s">
        <v>266</v>
      </c>
      <c r="B9" s="152"/>
      <c r="C9" s="152"/>
      <c r="D9" s="21"/>
      <c r="E9" s="21"/>
      <c r="F9" s="21"/>
      <c r="G9" s="21"/>
      <c r="H9" s="21"/>
      <c r="I9" s="23">
        <v>50000</v>
      </c>
      <c r="J9" s="23">
        <v>50000</v>
      </c>
      <c r="K9" s="23">
        <v>50000</v>
      </c>
      <c r="L9" s="23"/>
      <c r="M9" s="23"/>
      <c r="N9" s="157"/>
      <c r="O9" s="157"/>
      <c r="P9" s="157"/>
      <c r="Q9" s="23"/>
      <c r="R9" s="23"/>
      <c r="S9" s="23"/>
      <c r="T9" s="23"/>
      <c r="U9" s="113"/>
      <c r="V9" s="23"/>
      <c r="W9" s="23"/>
    </row>
    <row r="10" ht="66" customHeight="1" spans="1:23">
      <c r="A10" s="21" t="s">
        <v>267</v>
      </c>
      <c r="B10" s="21" t="s">
        <v>268</v>
      </c>
      <c r="C10" s="21" t="s">
        <v>266</v>
      </c>
      <c r="D10" s="21" t="s">
        <v>73</v>
      </c>
      <c r="E10" s="21" t="s">
        <v>95</v>
      </c>
      <c r="F10" s="21" t="s">
        <v>168</v>
      </c>
      <c r="G10" s="21" t="s">
        <v>269</v>
      </c>
      <c r="H10" s="21" t="s">
        <v>270</v>
      </c>
      <c r="I10" s="23">
        <v>50000</v>
      </c>
      <c r="J10" s="23">
        <v>50000</v>
      </c>
      <c r="K10" s="23">
        <v>50000</v>
      </c>
      <c r="L10" s="23"/>
      <c r="M10" s="23"/>
      <c r="N10" s="157"/>
      <c r="O10" s="157"/>
      <c r="P10" s="157"/>
      <c r="Q10" s="23"/>
      <c r="R10" s="23"/>
      <c r="S10" s="23"/>
      <c r="T10" s="23"/>
      <c r="U10" s="113"/>
      <c r="V10" s="23"/>
      <c r="W10" s="23"/>
    </row>
    <row r="11" ht="66" customHeight="1" spans="1:23">
      <c r="A11" s="152" t="s">
        <v>271</v>
      </c>
      <c r="B11" s="149"/>
      <c r="C11" s="149"/>
      <c r="D11" s="149"/>
      <c r="E11" s="149"/>
      <c r="F11" s="149"/>
      <c r="G11" s="149"/>
      <c r="H11" s="149"/>
      <c r="I11" s="23">
        <v>50000</v>
      </c>
      <c r="J11" s="23">
        <v>50000</v>
      </c>
      <c r="K11" s="23">
        <v>50000</v>
      </c>
      <c r="L11" s="23"/>
      <c r="M11" s="23"/>
      <c r="N11" s="157"/>
      <c r="O11" s="157"/>
      <c r="P11" s="157"/>
      <c r="Q11" s="23"/>
      <c r="R11" s="23"/>
      <c r="S11" s="23"/>
      <c r="T11" s="23"/>
      <c r="U11" s="113"/>
      <c r="V11" s="23"/>
      <c r="W11" s="23"/>
    </row>
    <row r="12" ht="66" customHeight="1" spans="1:23">
      <c r="A12" s="21" t="s">
        <v>267</v>
      </c>
      <c r="B12" s="21" t="s">
        <v>272</v>
      </c>
      <c r="C12" s="21" t="s">
        <v>271</v>
      </c>
      <c r="D12" s="21" t="s">
        <v>73</v>
      </c>
      <c r="E12" s="21" t="s">
        <v>94</v>
      </c>
      <c r="F12" s="21" t="s">
        <v>167</v>
      </c>
      <c r="G12" s="21" t="s">
        <v>269</v>
      </c>
      <c r="H12" s="21" t="s">
        <v>270</v>
      </c>
      <c r="I12" s="23">
        <v>50000</v>
      </c>
      <c r="J12" s="23">
        <v>50000</v>
      </c>
      <c r="K12" s="23">
        <v>50000</v>
      </c>
      <c r="L12" s="23"/>
      <c r="M12" s="23"/>
      <c r="N12" s="157"/>
      <c r="O12" s="157"/>
      <c r="P12" s="157"/>
      <c r="Q12" s="23"/>
      <c r="R12" s="23"/>
      <c r="S12" s="23"/>
      <c r="T12" s="23"/>
      <c r="U12" s="113"/>
      <c r="V12" s="23"/>
      <c r="W12" s="23"/>
    </row>
    <row r="13" ht="66" customHeight="1" spans="1:23">
      <c r="A13" s="152" t="s">
        <v>273</v>
      </c>
      <c r="B13" s="149"/>
      <c r="C13" s="149"/>
      <c r="D13" s="149"/>
      <c r="E13" s="149"/>
      <c r="F13" s="149"/>
      <c r="G13" s="149"/>
      <c r="H13" s="149"/>
      <c r="I13" s="23">
        <v>50000</v>
      </c>
      <c r="J13" s="23">
        <v>50000</v>
      </c>
      <c r="K13" s="23">
        <v>50000</v>
      </c>
      <c r="L13" s="23"/>
      <c r="M13" s="23"/>
      <c r="N13" s="157"/>
      <c r="O13" s="157"/>
      <c r="P13" s="157"/>
      <c r="Q13" s="23"/>
      <c r="R13" s="23"/>
      <c r="S13" s="23"/>
      <c r="T13" s="23"/>
      <c r="U13" s="113"/>
      <c r="V13" s="23"/>
      <c r="W13" s="23"/>
    </row>
    <row r="14" ht="66" customHeight="1" spans="1:23">
      <c r="A14" s="21" t="s">
        <v>267</v>
      </c>
      <c r="B14" s="21" t="s">
        <v>274</v>
      </c>
      <c r="C14" s="21" t="s">
        <v>273</v>
      </c>
      <c r="D14" s="21" t="s">
        <v>73</v>
      </c>
      <c r="E14" s="21" t="s">
        <v>94</v>
      </c>
      <c r="F14" s="21" t="s">
        <v>167</v>
      </c>
      <c r="G14" s="21" t="s">
        <v>269</v>
      </c>
      <c r="H14" s="21" t="s">
        <v>270</v>
      </c>
      <c r="I14" s="23">
        <v>50000</v>
      </c>
      <c r="J14" s="23">
        <v>50000</v>
      </c>
      <c r="K14" s="23">
        <v>50000</v>
      </c>
      <c r="L14" s="23"/>
      <c r="M14" s="23"/>
      <c r="N14" s="157"/>
      <c r="O14" s="157"/>
      <c r="P14" s="157"/>
      <c r="Q14" s="23"/>
      <c r="R14" s="23"/>
      <c r="S14" s="23"/>
      <c r="T14" s="23"/>
      <c r="U14" s="113"/>
      <c r="V14" s="23"/>
      <c r="W14" s="23"/>
    </row>
    <row r="15" ht="66" customHeight="1" spans="1:23">
      <c r="A15" s="152" t="s">
        <v>275</v>
      </c>
      <c r="B15" s="149"/>
      <c r="C15" s="149"/>
      <c r="D15" s="149"/>
      <c r="E15" s="149"/>
      <c r="F15" s="149"/>
      <c r="G15" s="149"/>
      <c r="H15" s="149"/>
      <c r="I15" s="23">
        <v>20000</v>
      </c>
      <c r="J15" s="23">
        <v>20000</v>
      </c>
      <c r="K15" s="23">
        <v>20000</v>
      </c>
      <c r="L15" s="23"/>
      <c r="M15" s="23"/>
      <c r="N15" s="157"/>
      <c r="O15" s="157"/>
      <c r="P15" s="157"/>
      <c r="Q15" s="23"/>
      <c r="R15" s="23"/>
      <c r="S15" s="23"/>
      <c r="T15" s="23"/>
      <c r="U15" s="113"/>
      <c r="V15" s="23"/>
      <c r="W15" s="23"/>
    </row>
    <row r="16" ht="66" customHeight="1" spans="1:23">
      <c r="A16" s="21" t="s">
        <v>267</v>
      </c>
      <c r="B16" s="21" t="s">
        <v>276</v>
      </c>
      <c r="C16" s="21" t="s">
        <v>275</v>
      </c>
      <c r="D16" s="21" t="s">
        <v>73</v>
      </c>
      <c r="E16" s="21" t="s">
        <v>96</v>
      </c>
      <c r="F16" s="21" t="s">
        <v>169</v>
      </c>
      <c r="G16" s="21" t="s">
        <v>234</v>
      </c>
      <c r="H16" s="21" t="s">
        <v>235</v>
      </c>
      <c r="I16" s="23">
        <v>20000</v>
      </c>
      <c r="J16" s="23">
        <v>20000</v>
      </c>
      <c r="K16" s="23">
        <v>20000</v>
      </c>
      <c r="L16" s="23"/>
      <c r="M16" s="23"/>
      <c r="N16" s="157"/>
      <c r="O16" s="157"/>
      <c r="P16" s="157"/>
      <c r="Q16" s="23"/>
      <c r="R16" s="23"/>
      <c r="S16" s="23"/>
      <c r="T16" s="23"/>
      <c r="U16" s="113"/>
      <c r="V16" s="23"/>
      <c r="W16" s="23"/>
    </row>
    <row r="17" ht="66" customHeight="1" spans="1:23">
      <c r="A17" s="152" t="s">
        <v>277</v>
      </c>
      <c r="B17" s="149"/>
      <c r="C17" s="149"/>
      <c r="D17" s="149"/>
      <c r="E17" s="149"/>
      <c r="F17" s="149"/>
      <c r="G17" s="149"/>
      <c r="H17" s="149"/>
      <c r="I17" s="23">
        <v>500000</v>
      </c>
      <c r="J17" s="23"/>
      <c r="K17" s="23"/>
      <c r="L17" s="23"/>
      <c r="M17" s="23"/>
      <c r="N17" s="157">
        <v>500000</v>
      </c>
      <c r="O17" s="157"/>
      <c r="P17" s="157"/>
      <c r="Q17" s="23"/>
      <c r="R17" s="23"/>
      <c r="S17" s="23"/>
      <c r="T17" s="23"/>
      <c r="U17" s="113"/>
      <c r="V17" s="23"/>
      <c r="W17" s="23"/>
    </row>
    <row r="18" ht="66" customHeight="1" spans="1:23">
      <c r="A18" s="21" t="s">
        <v>267</v>
      </c>
      <c r="B18" s="21" t="s">
        <v>278</v>
      </c>
      <c r="C18" s="21" t="s">
        <v>277</v>
      </c>
      <c r="D18" s="21" t="s">
        <v>73</v>
      </c>
      <c r="E18" s="21" t="s">
        <v>94</v>
      </c>
      <c r="F18" s="21" t="s">
        <v>167</v>
      </c>
      <c r="G18" s="21" t="s">
        <v>279</v>
      </c>
      <c r="H18" s="21" t="s">
        <v>280</v>
      </c>
      <c r="I18" s="23">
        <v>500000</v>
      </c>
      <c r="J18" s="23"/>
      <c r="K18" s="23"/>
      <c r="L18" s="23"/>
      <c r="M18" s="23"/>
      <c r="N18" s="157">
        <v>500000</v>
      </c>
      <c r="O18" s="157"/>
      <c r="P18" s="157"/>
      <c r="Q18" s="23"/>
      <c r="R18" s="23"/>
      <c r="S18" s="23"/>
      <c r="T18" s="23"/>
      <c r="U18" s="113"/>
      <c r="V18" s="23"/>
      <c r="W18" s="23"/>
    </row>
    <row r="19" ht="66" customHeight="1" spans="1:23">
      <c r="A19" s="33" t="s">
        <v>116</v>
      </c>
      <c r="B19" s="34"/>
      <c r="C19" s="34"/>
      <c r="D19" s="34"/>
      <c r="E19" s="34"/>
      <c r="F19" s="34"/>
      <c r="G19" s="34"/>
      <c r="H19" s="35"/>
      <c r="I19" s="23">
        <v>670000</v>
      </c>
      <c r="J19" s="23">
        <v>170000</v>
      </c>
      <c r="K19" s="158">
        <v>170000</v>
      </c>
      <c r="L19" s="23"/>
      <c r="M19" s="23"/>
      <c r="N19" s="157">
        <v>500000</v>
      </c>
      <c r="O19" s="157"/>
      <c r="P19" s="157"/>
      <c r="Q19" s="23"/>
      <c r="R19" s="23"/>
      <c r="S19" s="23"/>
      <c r="T19" s="23"/>
      <c r="U19" s="160"/>
      <c r="V19" s="23"/>
      <c r="W19" s="23"/>
    </row>
    <row r="20" ht="66" customHeight="1"/>
  </sheetData>
  <mergeCells count="34">
    <mergeCell ref="A2:W2"/>
    <mergeCell ref="A3:H3"/>
    <mergeCell ref="J4:M4"/>
    <mergeCell ref="N4:P4"/>
    <mergeCell ref="R4:W4"/>
    <mergeCell ref="A9:C9"/>
    <mergeCell ref="A9:C9"/>
    <mergeCell ref="A11:C11"/>
    <mergeCell ref="A13:C13"/>
    <mergeCell ref="A15:C15"/>
    <mergeCell ref="A17:C17"/>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751388888888889" right="0.751388888888889" top="1" bottom="1" header="0.5" footer="0.5"/>
  <pageSetup paperSize="9" scale="34"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3"/>
  <sheetViews>
    <sheetView showZeros="0" topLeftCell="B1" workbookViewId="0">
      <selection activeCell="C13" sqref="C13"/>
    </sheetView>
  </sheetViews>
  <sheetFormatPr defaultColWidth="10.7083333333333" defaultRowHeight="12" customHeight="1"/>
  <cols>
    <col min="1" max="1" width="33.375" style="141" customWidth="1"/>
    <col min="2" max="2" width="63.5" style="141" customWidth="1"/>
    <col min="3" max="3" width="11.25" style="141" customWidth="1"/>
    <col min="4" max="4" width="12.875" style="141" customWidth="1"/>
    <col min="5" max="5" width="31.5" style="141" customWidth="1"/>
    <col min="6" max="6" width="14" style="141" customWidth="1"/>
    <col min="7" max="7" width="16" style="141" customWidth="1"/>
    <col min="8" max="8" width="11.125" style="141" customWidth="1"/>
    <col min="9" max="9" width="12.5" style="141" customWidth="1"/>
    <col min="10" max="10" width="46" style="141" customWidth="1"/>
    <col min="11" max="16384" width="10.7083333333333" style="141"/>
  </cols>
  <sheetData>
    <row r="1" ht="15" customHeight="1" spans="10:10">
      <c r="J1" s="103" t="s">
        <v>281</v>
      </c>
    </row>
    <row r="2" ht="36.75" customHeight="1" spans="1:10">
      <c r="A2" s="39" t="s">
        <v>282</v>
      </c>
      <c r="B2" s="85"/>
      <c r="C2" s="85"/>
      <c r="D2" s="85"/>
      <c r="E2" s="85"/>
      <c r="F2" s="86"/>
      <c r="G2" s="85"/>
      <c r="H2" s="86"/>
      <c r="I2" s="86"/>
      <c r="J2" s="85"/>
    </row>
    <row r="3" ht="17.25" customHeight="1" spans="1:2">
      <c r="A3" s="142" t="str">
        <f>"单位名称："&amp;"迪庆藏族自治州文化馆"</f>
        <v>单位名称：迪庆藏族自治州文化馆</v>
      </c>
      <c r="B3" s="143"/>
    </row>
    <row r="4" ht="44.25" customHeight="1" spans="1:10">
      <c r="A4" s="46" t="s">
        <v>283</v>
      </c>
      <c r="B4" s="46" t="s">
        <v>284</v>
      </c>
      <c r="C4" s="46" t="s">
        <v>285</v>
      </c>
      <c r="D4" s="46" t="s">
        <v>286</v>
      </c>
      <c r="E4" s="46" t="s">
        <v>287</v>
      </c>
      <c r="F4" s="112" t="s">
        <v>288</v>
      </c>
      <c r="G4" s="46" t="s">
        <v>289</v>
      </c>
      <c r="H4" s="112" t="s">
        <v>290</v>
      </c>
      <c r="I4" s="112" t="s">
        <v>291</v>
      </c>
      <c r="J4" s="46" t="s">
        <v>292</v>
      </c>
    </row>
    <row r="5" ht="19.5" customHeight="1" spans="1:10">
      <c r="A5" s="144">
        <v>1</v>
      </c>
      <c r="B5" s="144">
        <v>2</v>
      </c>
      <c r="C5" s="144">
        <v>3</v>
      </c>
      <c r="D5" s="144">
        <v>4</v>
      </c>
      <c r="E5" s="144">
        <v>5</v>
      </c>
      <c r="F5" s="144">
        <v>6</v>
      </c>
      <c r="G5" s="144">
        <v>7</v>
      </c>
      <c r="H5" s="144">
        <v>8</v>
      </c>
      <c r="I5" s="144">
        <v>9</v>
      </c>
      <c r="J5" s="144">
        <v>10</v>
      </c>
    </row>
    <row r="6" ht="22.5" customHeight="1" spans="1:10">
      <c r="A6" s="145" t="s">
        <v>73</v>
      </c>
      <c r="B6" s="59"/>
      <c r="C6" s="59"/>
      <c r="D6" s="59"/>
      <c r="E6" s="145"/>
      <c r="F6" s="59"/>
      <c r="G6" s="145"/>
      <c r="H6" s="59"/>
      <c r="I6" s="59"/>
      <c r="J6" s="145"/>
    </row>
    <row r="7" ht="80" customHeight="1" spans="1:10">
      <c r="A7" s="145" t="str">
        <f>"   "&amp;"迪庆传统民族文化搜集整理保护项目专项资金"</f>
        <v>   迪庆传统民族文化搜集整理保护项目专项资金</v>
      </c>
      <c r="B7" s="146" t="s">
        <v>293</v>
      </c>
      <c r="C7" s="147"/>
      <c r="D7" s="147"/>
      <c r="E7" s="147"/>
      <c r="F7" s="148"/>
      <c r="G7" s="147"/>
      <c r="H7" s="148"/>
      <c r="I7" s="148"/>
      <c r="J7" s="147"/>
    </row>
    <row r="8" ht="22.5" customHeight="1" spans="1:10">
      <c r="A8" s="145"/>
      <c r="B8" s="146"/>
      <c r="C8" s="147" t="s">
        <v>294</v>
      </c>
      <c r="D8" s="147" t="s">
        <v>295</v>
      </c>
      <c r="E8" s="147" t="s">
        <v>296</v>
      </c>
      <c r="F8" s="148" t="s">
        <v>297</v>
      </c>
      <c r="G8" s="147" t="s">
        <v>298</v>
      </c>
      <c r="H8" s="148" t="s">
        <v>299</v>
      </c>
      <c r="I8" s="148" t="s">
        <v>300</v>
      </c>
      <c r="J8" s="147" t="s">
        <v>301</v>
      </c>
    </row>
    <row r="9" ht="22.5" customHeight="1" spans="1:10">
      <c r="A9" s="149"/>
      <c r="B9" s="149"/>
      <c r="C9" s="147" t="s">
        <v>294</v>
      </c>
      <c r="D9" s="147" t="s">
        <v>295</v>
      </c>
      <c r="E9" s="147" t="s">
        <v>302</v>
      </c>
      <c r="F9" s="148" t="s">
        <v>297</v>
      </c>
      <c r="G9" s="147" t="s">
        <v>303</v>
      </c>
      <c r="H9" s="148" t="s">
        <v>304</v>
      </c>
      <c r="I9" s="148" t="s">
        <v>300</v>
      </c>
      <c r="J9" s="147" t="s">
        <v>305</v>
      </c>
    </row>
    <row r="10" ht="34" customHeight="1" spans="1:10">
      <c r="A10" s="149"/>
      <c r="B10" s="149"/>
      <c r="C10" s="147" t="s">
        <v>294</v>
      </c>
      <c r="D10" s="147" t="s">
        <v>306</v>
      </c>
      <c r="E10" s="147" t="s">
        <v>307</v>
      </c>
      <c r="F10" s="148" t="s">
        <v>297</v>
      </c>
      <c r="G10" s="147" t="s">
        <v>308</v>
      </c>
      <c r="H10" s="148" t="s">
        <v>309</v>
      </c>
      <c r="I10" s="148" t="s">
        <v>300</v>
      </c>
      <c r="J10" s="147" t="s">
        <v>310</v>
      </c>
    </row>
    <row r="11" ht="33" customHeight="1" spans="1:10">
      <c r="A11" s="149"/>
      <c r="B11" s="149"/>
      <c r="C11" s="147" t="s">
        <v>311</v>
      </c>
      <c r="D11" s="147" t="s">
        <v>312</v>
      </c>
      <c r="E11" s="147" t="s">
        <v>313</v>
      </c>
      <c r="F11" s="148" t="s">
        <v>314</v>
      </c>
      <c r="G11" s="147" t="s">
        <v>315</v>
      </c>
      <c r="H11" s="148" t="s">
        <v>316</v>
      </c>
      <c r="I11" s="148" t="s">
        <v>317</v>
      </c>
      <c r="J11" s="147" t="s">
        <v>318</v>
      </c>
    </row>
    <row r="12" ht="22.5" customHeight="1" spans="1:10">
      <c r="A12" s="149"/>
      <c r="B12" s="149"/>
      <c r="C12" s="147" t="s">
        <v>319</v>
      </c>
      <c r="D12" s="147" t="s">
        <v>320</v>
      </c>
      <c r="E12" s="147" t="s">
        <v>321</v>
      </c>
      <c r="F12" s="148" t="s">
        <v>297</v>
      </c>
      <c r="G12" s="147" t="s">
        <v>322</v>
      </c>
      <c r="H12" s="148" t="s">
        <v>309</v>
      </c>
      <c r="I12" s="148" t="s">
        <v>300</v>
      </c>
      <c r="J12" s="147" t="s">
        <v>323</v>
      </c>
    </row>
    <row r="13" ht="80" customHeight="1" spans="1:10">
      <c r="A13" s="145" t="str">
        <f>"   "&amp;"迪庆打造业余演出队伍专项资金"</f>
        <v>   迪庆打造业余演出队伍专项资金</v>
      </c>
      <c r="B13" s="146" t="s">
        <v>324</v>
      </c>
      <c r="C13" s="149"/>
      <c r="D13" s="149"/>
      <c r="E13" s="149"/>
      <c r="F13" s="149"/>
      <c r="G13" s="149"/>
      <c r="H13" s="149"/>
      <c r="I13" s="149"/>
      <c r="J13" s="149"/>
    </row>
    <row r="14" ht="22.5" customHeight="1" spans="1:10">
      <c r="A14" s="149"/>
      <c r="B14" s="149"/>
      <c r="C14" s="147" t="s">
        <v>294</v>
      </c>
      <c r="D14" s="147" t="s">
        <v>295</v>
      </c>
      <c r="E14" s="147" t="s">
        <v>325</v>
      </c>
      <c r="F14" s="148" t="s">
        <v>297</v>
      </c>
      <c r="G14" s="147" t="s">
        <v>160</v>
      </c>
      <c r="H14" s="148" t="s">
        <v>326</v>
      </c>
      <c r="I14" s="148" t="s">
        <v>300</v>
      </c>
      <c r="J14" s="147" t="s">
        <v>327</v>
      </c>
    </row>
    <row r="15" ht="22.5" customHeight="1" spans="1:10">
      <c r="A15" s="149"/>
      <c r="B15" s="149"/>
      <c r="C15" s="147" t="s">
        <v>294</v>
      </c>
      <c r="D15" s="147" t="s">
        <v>295</v>
      </c>
      <c r="E15" s="147" t="s">
        <v>328</v>
      </c>
      <c r="F15" s="148" t="s">
        <v>314</v>
      </c>
      <c r="G15" s="147" t="s">
        <v>329</v>
      </c>
      <c r="H15" s="148" t="s">
        <v>330</v>
      </c>
      <c r="I15" s="148" t="s">
        <v>300</v>
      </c>
      <c r="J15" s="147" t="s">
        <v>331</v>
      </c>
    </row>
    <row r="16" ht="22.5" customHeight="1" spans="1:10">
      <c r="A16" s="149"/>
      <c r="B16" s="149"/>
      <c r="C16" s="147" t="s">
        <v>294</v>
      </c>
      <c r="D16" s="147" t="s">
        <v>295</v>
      </c>
      <c r="E16" s="147" t="s">
        <v>332</v>
      </c>
      <c r="F16" s="148" t="s">
        <v>297</v>
      </c>
      <c r="G16" s="147" t="s">
        <v>161</v>
      </c>
      <c r="H16" s="148" t="s">
        <v>304</v>
      </c>
      <c r="I16" s="148" t="s">
        <v>300</v>
      </c>
      <c r="J16" s="147" t="s">
        <v>333</v>
      </c>
    </row>
    <row r="17" ht="22.5" customHeight="1" spans="1:10">
      <c r="A17" s="149"/>
      <c r="B17" s="149"/>
      <c r="C17" s="147" t="s">
        <v>294</v>
      </c>
      <c r="D17" s="147" t="s">
        <v>334</v>
      </c>
      <c r="E17" s="147" t="s">
        <v>335</v>
      </c>
      <c r="F17" s="148" t="s">
        <v>336</v>
      </c>
      <c r="G17" s="147" t="s">
        <v>337</v>
      </c>
      <c r="H17" s="148" t="s">
        <v>309</v>
      </c>
      <c r="I17" s="148" t="s">
        <v>300</v>
      </c>
      <c r="J17" s="147" t="s">
        <v>338</v>
      </c>
    </row>
    <row r="18" ht="51" customHeight="1" spans="1:10">
      <c r="A18" s="149"/>
      <c r="B18" s="149"/>
      <c r="C18" s="147" t="s">
        <v>311</v>
      </c>
      <c r="D18" s="147" t="s">
        <v>312</v>
      </c>
      <c r="E18" s="147" t="s">
        <v>339</v>
      </c>
      <c r="F18" s="148" t="s">
        <v>314</v>
      </c>
      <c r="G18" s="147" t="s">
        <v>340</v>
      </c>
      <c r="H18" s="148" t="s">
        <v>316</v>
      </c>
      <c r="I18" s="148" t="s">
        <v>317</v>
      </c>
      <c r="J18" s="147" t="s">
        <v>341</v>
      </c>
    </row>
    <row r="19" ht="22.5" customHeight="1" spans="1:10">
      <c r="A19" s="149"/>
      <c r="B19" s="149"/>
      <c r="C19" s="147" t="s">
        <v>319</v>
      </c>
      <c r="D19" s="147" t="s">
        <v>320</v>
      </c>
      <c r="E19" s="147" t="s">
        <v>320</v>
      </c>
      <c r="F19" s="148" t="s">
        <v>297</v>
      </c>
      <c r="G19" s="147" t="s">
        <v>322</v>
      </c>
      <c r="H19" s="148" t="s">
        <v>309</v>
      </c>
      <c r="I19" s="148" t="s">
        <v>300</v>
      </c>
      <c r="J19" s="147" t="s">
        <v>342</v>
      </c>
    </row>
    <row r="20" ht="80" customHeight="1" spans="1:10">
      <c r="A20" s="145" t="str">
        <f>"   "&amp;"迪庆州民族文化广场舞集萃、制作、普及、推广项目专项资金"</f>
        <v>   迪庆州民族文化广场舞集萃、制作、普及、推广项目专项资金</v>
      </c>
      <c r="B20" s="146" t="s">
        <v>343</v>
      </c>
      <c r="C20" s="149"/>
      <c r="D20" s="149"/>
      <c r="E20" s="149"/>
      <c r="F20" s="149"/>
      <c r="G20" s="149"/>
      <c r="H20" s="149"/>
      <c r="I20" s="149"/>
      <c r="J20" s="149"/>
    </row>
    <row r="21" ht="22.5" customHeight="1" spans="1:10">
      <c r="A21" s="149"/>
      <c r="B21" s="149"/>
      <c r="C21" s="147" t="s">
        <v>294</v>
      </c>
      <c r="D21" s="147" t="s">
        <v>295</v>
      </c>
      <c r="E21" s="147" t="s">
        <v>344</v>
      </c>
      <c r="F21" s="148" t="s">
        <v>297</v>
      </c>
      <c r="G21" s="147" t="s">
        <v>345</v>
      </c>
      <c r="H21" s="148" t="s">
        <v>346</v>
      </c>
      <c r="I21" s="148" t="s">
        <v>300</v>
      </c>
      <c r="J21" s="147" t="s">
        <v>347</v>
      </c>
    </row>
    <row r="22" ht="22.5" customHeight="1" spans="1:10">
      <c r="A22" s="149"/>
      <c r="B22" s="149"/>
      <c r="C22" s="147" t="s">
        <v>294</v>
      </c>
      <c r="D22" s="147" t="s">
        <v>295</v>
      </c>
      <c r="E22" s="147" t="s">
        <v>348</v>
      </c>
      <c r="F22" s="148" t="s">
        <v>297</v>
      </c>
      <c r="G22" s="147" t="s">
        <v>349</v>
      </c>
      <c r="H22" s="148" t="s">
        <v>350</v>
      </c>
      <c r="I22" s="148" t="s">
        <v>300</v>
      </c>
      <c r="J22" s="147" t="s">
        <v>351</v>
      </c>
    </row>
    <row r="23" ht="22.5" customHeight="1" spans="1:10">
      <c r="A23" s="149"/>
      <c r="B23" s="149"/>
      <c r="C23" s="147" t="s">
        <v>294</v>
      </c>
      <c r="D23" s="147" t="s">
        <v>295</v>
      </c>
      <c r="E23" s="147" t="s">
        <v>352</v>
      </c>
      <c r="F23" s="148" t="s">
        <v>297</v>
      </c>
      <c r="G23" s="147" t="s">
        <v>353</v>
      </c>
      <c r="H23" s="148" t="s">
        <v>350</v>
      </c>
      <c r="I23" s="148" t="s">
        <v>300</v>
      </c>
      <c r="J23" s="147" t="s">
        <v>354</v>
      </c>
    </row>
    <row r="24" ht="22.5" customHeight="1" spans="1:10">
      <c r="A24" s="149"/>
      <c r="B24" s="149"/>
      <c r="C24" s="147" t="s">
        <v>294</v>
      </c>
      <c r="D24" s="147" t="s">
        <v>295</v>
      </c>
      <c r="E24" s="147" t="s">
        <v>355</v>
      </c>
      <c r="F24" s="148" t="s">
        <v>297</v>
      </c>
      <c r="G24" s="147" t="s">
        <v>356</v>
      </c>
      <c r="H24" s="148" t="s">
        <v>350</v>
      </c>
      <c r="I24" s="148" t="s">
        <v>300</v>
      </c>
      <c r="J24" s="147" t="s">
        <v>357</v>
      </c>
    </row>
    <row r="25" ht="22.5" customHeight="1" spans="1:10">
      <c r="A25" s="149"/>
      <c r="B25" s="149"/>
      <c r="C25" s="147" t="s">
        <v>294</v>
      </c>
      <c r="D25" s="147" t="s">
        <v>334</v>
      </c>
      <c r="E25" s="147" t="s">
        <v>335</v>
      </c>
      <c r="F25" s="148" t="s">
        <v>336</v>
      </c>
      <c r="G25" s="147" t="s">
        <v>337</v>
      </c>
      <c r="H25" s="148" t="s">
        <v>309</v>
      </c>
      <c r="I25" s="148" t="s">
        <v>300</v>
      </c>
      <c r="J25" s="147" t="s">
        <v>338</v>
      </c>
    </row>
    <row r="26" ht="46" customHeight="1" spans="1:10">
      <c r="A26" s="149"/>
      <c r="B26" s="149"/>
      <c r="C26" s="147" t="s">
        <v>311</v>
      </c>
      <c r="D26" s="147" t="s">
        <v>312</v>
      </c>
      <c r="E26" s="147" t="s">
        <v>358</v>
      </c>
      <c r="F26" s="148" t="s">
        <v>314</v>
      </c>
      <c r="G26" s="147" t="s">
        <v>359</v>
      </c>
      <c r="H26" s="148" t="s">
        <v>316</v>
      </c>
      <c r="I26" s="148" t="s">
        <v>317</v>
      </c>
      <c r="J26" s="147" t="s">
        <v>358</v>
      </c>
    </row>
    <row r="27" ht="22.5" customHeight="1" spans="1:10">
      <c r="A27" s="149"/>
      <c r="B27" s="149"/>
      <c r="C27" s="147" t="s">
        <v>319</v>
      </c>
      <c r="D27" s="147" t="s">
        <v>320</v>
      </c>
      <c r="E27" s="147" t="s">
        <v>321</v>
      </c>
      <c r="F27" s="148" t="s">
        <v>297</v>
      </c>
      <c r="G27" s="147" t="s">
        <v>322</v>
      </c>
      <c r="H27" s="148" t="s">
        <v>309</v>
      </c>
      <c r="I27" s="148" t="s">
        <v>300</v>
      </c>
      <c r="J27" s="147" t="s">
        <v>360</v>
      </c>
    </row>
    <row r="28" ht="80" customHeight="1" spans="1:10">
      <c r="A28" s="145" t="str">
        <f>"   "&amp;"迪庆州文化馆免费开放项目补助资金"</f>
        <v>   迪庆州文化馆免费开放项目补助资金</v>
      </c>
      <c r="B28" s="146" t="s">
        <v>361</v>
      </c>
      <c r="C28" s="149"/>
      <c r="D28" s="149"/>
      <c r="E28" s="149"/>
      <c r="F28" s="149"/>
      <c r="G28" s="149"/>
      <c r="H28" s="149"/>
      <c r="I28" s="149"/>
      <c r="J28" s="149"/>
    </row>
    <row r="29" ht="22.5" customHeight="1" spans="1:10">
      <c r="A29" s="149"/>
      <c r="B29" s="149"/>
      <c r="C29" s="147" t="s">
        <v>294</v>
      </c>
      <c r="D29" s="147" t="s">
        <v>295</v>
      </c>
      <c r="E29" s="147" t="s">
        <v>362</v>
      </c>
      <c r="F29" s="148" t="s">
        <v>297</v>
      </c>
      <c r="G29" s="147" t="s">
        <v>363</v>
      </c>
      <c r="H29" s="148" t="s">
        <v>350</v>
      </c>
      <c r="I29" s="148" t="s">
        <v>300</v>
      </c>
      <c r="J29" s="147" t="s">
        <v>364</v>
      </c>
    </row>
    <row r="30" ht="33" customHeight="1" spans="1:10">
      <c r="A30" s="149"/>
      <c r="B30" s="149"/>
      <c r="C30" s="147" t="s">
        <v>294</v>
      </c>
      <c r="D30" s="147" t="s">
        <v>295</v>
      </c>
      <c r="E30" s="147" t="s">
        <v>365</v>
      </c>
      <c r="F30" s="148" t="s">
        <v>297</v>
      </c>
      <c r="G30" s="147" t="s">
        <v>303</v>
      </c>
      <c r="H30" s="148" t="s">
        <v>366</v>
      </c>
      <c r="I30" s="148" t="s">
        <v>300</v>
      </c>
      <c r="J30" s="147" t="s">
        <v>367</v>
      </c>
    </row>
    <row r="31" ht="22.5" customHeight="1" spans="1:10">
      <c r="A31" s="149"/>
      <c r="B31" s="149"/>
      <c r="C31" s="147" t="s">
        <v>294</v>
      </c>
      <c r="D31" s="147" t="s">
        <v>306</v>
      </c>
      <c r="E31" s="147" t="s">
        <v>368</v>
      </c>
      <c r="F31" s="148" t="s">
        <v>297</v>
      </c>
      <c r="G31" s="147" t="s">
        <v>369</v>
      </c>
      <c r="H31" s="148" t="s">
        <v>370</v>
      </c>
      <c r="I31" s="148" t="s">
        <v>300</v>
      </c>
      <c r="J31" s="147" t="s">
        <v>371</v>
      </c>
    </row>
    <row r="32" ht="22.5" customHeight="1" spans="1:10">
      <c r="A32" s="149"/>
      <c r="B32" s="149"/>
      <c r="C32" s="147" t="s">
        <v>311</v>
      </c>
      <c r="D32" s="147" t="s">
        <v>372</v>
      </c>
      <c r="E32" s="147" t="s">
        <v>373</v>
      </c>
      <c r="F32" s="148" t="s">
        <v>297</v>
      </c>
      <c r="G32" s="147" t="s">
        <v>337</v>
      </c>
      <c r="H32" s="148" t="s">
        <v>309</v>
      </c>
      <c r="I32" s="148" t="s">
        <v>300</v>
      </c>
      <c r="J32" s="147" t="s">
        <v>374</v>
      </c>
    </row>
    <row r="33" ht="22.5" customHeight="1" spans="1:10">
      <c r="A33" s="149"/>
      <c r="B33" s="149"/>
      <c r="C33" s="147" t="s">
        <v>319</v>
      </c>
      <c r="D33" s="147" t="s">
        <v>320</v>
      </c>
      <c r="E33" s="147" t="s">
        <v>375</v>
      </c>
      <c r="F33" s="148" t="s">
        <v>297</v>
      </c>
      <c r="G33" s="147" t="s">
        <v>322</v>
      </c>
      <c r="H33" s="148" t="s">
        <v>309</v>
      </c>
      <c r="I33" s="148" t="s">
        <v>300</v>
      </c>
      <c r="J33" s="147" t="s">
        <v>376</v>
      </c>
    </row>
  </sheetData>
  <mergeCells count="2">
    <mergeCell ref="A2:J2"/>
    <mergeCell ref="A3:H3"/>
  </mergeCells>
  <printOptions horizontalCentered="1"/>
  <pageMargins left="0.751388888888889" right="0.751388888888889" top="1" bottom="1" header="0.5" footer="0.5"/>
  <pageSetup paperSize="9" scale="4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部门项目支出绩效目标表（本次下达）05-2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Q网情深</cp:lastModifiedBy>
  <dcterms:created xsi:type="dcterms:W3CDTF">2025-02-26T01:49:00Z</dcterms:created>
  <dcterms:modified xsi:type="dcterms:W3CDTF">2025-02-26T02:35:46Z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3BC63F289F2247C1B210D499EC0E7A78_12</vt:lpwstr>
  </property>
  <property fmtid="{D5CDD505-2E9C-101B-9397-08002B2CF9AE}" pid="3" name="KSOProductBuildVer">
    <vt:lpwstr>2052-12.1.0.19302</vt:lpwstr>
  </property>
</Properties>
</file>