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51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州对下转移支付预算表09-1" sheetId="13" r:id="rId13"/>
    <sheet name="州对下转移支付绩效目标表09-2" sheetId="14" r:id="rId14"/>
    <sheet name="新增资产配置表10" sheetId="15" r:id="rId15"/>
    <sheet name="中央转移支付补助项目支出预算表11" sheetId="21" r:id="rId16"/>
    <sheet name="部门项目中期规划预算表12" sheetId="17" r:id="rId17"/>
  </sheets>
  <definedNames>
    <definedName name="_xlnm._FilterDatabase" localSheetId="4" hidden="1">'一般公共预算支出预算表02-2'!$A$5:$G$41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<sst xmlns="http://schemas.openxmlformats.org/spreadsheetml/2006/main" count="1411" uniqueCount="529">
  <si>
    <t>预算01-1表</t>
  </si>
  <si>
    <t>2025年部门财务收支预算总表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</si>
  <si>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</si>
  <si>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</si>
  <si>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</si>
  <si>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</si>
  <si>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</si>
  <si>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</si>
  <si>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</si>
  <si>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</si>
  <si>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</si>
  <si>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</si>
  <si>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</si>
  <si>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</si>
  <si>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</si>
  <si>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</si>
  <si>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</si>
  <si>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</si>
  <si>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</si>
  <si>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</si>
  <si>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</si>
  <si>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</si>
  <si>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</si>
  <si>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</si>
  <si>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</si>
  <si>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</si>
  <si>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</si>
  <si>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</si>
  <si>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</si>
  <si>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</si>
  <si>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</si>
  <si>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</si>
  <si>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</si>
  <si>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</si>
  <si>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</si>
  <si>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</si>
  <si>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</si>
  <si>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</si>
  <si>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</si>
  <si>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</si>
  <si>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</si>
  <si>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</si>
  <si>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</si>
  <si>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</si>
  <si>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</si>
  <si>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</si>
  <si>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</si>
  <si>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</si>
  <si>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</si>
  <si>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</si>
  <si>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</si>
  <si>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</si>
  <si>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</si>
  <si>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</si>
  <si>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</si>
  <si>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</si>
  <si>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</si>
  <si>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</si>
  <si>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</si>
  <si>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</si>
  <si>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</si>
  <si>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</si>
  <si>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</si>
  <si>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</si>
  <si>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</si>
  <si>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</si>
  <si>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</si>
  <si>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</si>
  <si>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</si>
  <si>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</si>
  <si>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</si>
  <si>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125001</t>
  </si>
  <si>
    <t>迪庆藏族自治州农业农村局</t>
  </si>
  <si>
    <t>预算01-3表</t>
  </si>
  <si>
    <t>2025年部门支出预算表</t>
  </si>
  <si>
    <t>科目编码</t>
  </si>
  <si>
    <t>科目名称</t>
  </si>
  <si>
    <t>基本支出</t>
  </si>
  <si>
    <t>项目支出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</si>
  <si>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</si>
  <si>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</si>
  <si>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</si>
  <si>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</si>
  <si>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</si>
  <si>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</si>
  <si>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</si>
  <si>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</si>
  <si>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</si>
  <si>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20113</t>
  </si>
  <si>
    <t>2011308</t>
  </si>
  <si>
    <t>20199</t>
  </si>
  <si>
    <t>2019999</t>
  </si>
  <si>
    <t>208</t>
  </si>
  <si>
    <t>社会保障和就业支出</t>
  </si>
  <si>
    <t>20805</t>
  </si>
  <si>
    <t>2080505</t>
  </si>
  <si>
    <t>2080506</t>
  </si>
  <si>
    <t>2080599</t>
  </si>
  <si>
    <t>20808</t>
  </si>
  <si>
    <t>2080801</t>
  </si>
  <si>
    <t>210</t>
  </si>
  <si>
    <t>卫生健康支出</t>
  </si>
  <si>
    <t>21011</t>
  </si>
  <si>
    <t>2101101</t>
  </si>
  <si>
    <t>2101102</t>
  </si>
  <si>
    <t>2101103</t>
  </si>
  <si>
    <t>2101199</t>
  </si>
  <si>
    <t>213</t>
  </si>
  <si>
    <t>农林水支出</t>
  </si>
  <si>
    <t>21301</t>
  </si>
  <si>
    <t>2130101</t>
  </si>
  <si>
    <t>2130102</t>
  </si>
  <si>
    <t>2130106</t>
  </si>
  <si>
    <t>2130108</t>
  </si>
  <si>
    <t>2130109</t>
  </si>
  <si>
    <t>2130110</t>
  </si>
  <si>
    <t>2130111</t>
  </si>
  <si>
    <t>2130122</t>
  </si>
  <si>
    <t>2130124</t>
  </si>
  <si>
    <t>2130125</t>
  </si>
  <si>
    <t>2130153</t>
  </si>
  <si>
    <t>21305</t>
  </si>
  <si>
    <t>2130599</t>
  </si>
  <si>
    <t>221</t>
  </si>
  <si>
    <t>住房保障支出</t>
  </si>
  <si>
    <t>22102</t>
  </si>
  <si>
    <t>2210201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</si>
  <si>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</si>
  <si>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</si>
  <si>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</si>
  <si>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</si>
  <si>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</si>
  <si>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</si>
  <si>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</si>
  <si>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</si>
  <si>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</si>
  <si>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</si>
  <si>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</si>
  <si>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</si>
  <si>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</si>
  <si>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</si>
  <si>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</si>
  <si>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</si>
  <si>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</si>
  <si>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</si>
  <si>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</si>
  <si>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</si>
  <si>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</si>
  <si>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</si>
  <si>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</si>
  <si>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</si>
  <si>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</si>
  <si>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</si>
  <si>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</si>
  <si>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</si>
  <si>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</si>
  <si>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</si>
  <si>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</si>
  <si>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</si>
  <si>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</si>
  <si>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</si>
  <si>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</si>
  <si>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</si>
  <si>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</si>
  <si>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</si>
  <si>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</si>
  <si>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</si>
  <si>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</si>
  <si>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</si>
  <si>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</si>
  <si>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</si>
  <si>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</si>
  <si>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</si>
  <si>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</si>
  <si>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</si>
  <si>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</si>
  <si>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商贸事务</t>
  </si>
  <si>
    <t>招商引资</t>
  </si>
  <si>
    <t>其他一般公共服务支出</t>
  </si>
  <si>
    <t>行政事业单位养老支出</t>
  </si>
  <si>
    <t>机关事业单位基本养老保险缴费支出</t>
  </si>
  <si>
    <t>其他行政事业单位养老支出</t>
  </si>
  <si>
    <t>抚恤</t>
  </si>
  <si>
    <t>死亡抚恤</t>
  </si>
  <si>
    <t>行政事业单位医疗</t>
  </si>
  <si>
    <t>行政单位医疗</t>
  </si>
  <si>
    <t>公务员医疗补助</t>
  </si>
  <si>
    <t>其他行政事业单位医疗支出</t>
  </si>
  <si>
    <t>农业农村</t>
  </si>
  <si>
    <t>行政运行</t>
  </si>
  <si>
    <t>一般行政管理事务</t>
  </si>
  <si>
    <t>科技转化与推广服务</t>
  </si>
  <si>
    <t>病虫害控制</t>
  </si>
  <si>
    <t>农产品质量安全</t>
  </si>
  <si>
    <t>执法监管</t>
  </si>
  <si>
    <t>统计监测与信息服务</t>
  </si>
  <si>
    <t>农业生产发展</t>
  </si>
  <si>
    <t>农村合作经济</t>
  </si>
  <si>
    <t>农产品加工与促销</t>
  </si>
  <si>
    <t>耕地建设与利用</t>
  </si>
  <si>
    <t>巩固脱贫攻坚成果衔接乡村振兴</t>
  </si>
  <si>
    <t>其他巩固脱贫攻坚成果衔接乡村振兴支出</t>
  </si>
  <si>
    <t>住房改革支出</t>
  </si>
  <si>
    <t>住房公积金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</si>
  <si>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</si>
  <si>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</si>
  <si>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</si>
  <si>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</si>
  <si>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</si>
  <si>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</si>
  <si>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</si>
  <si>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</si>
  <si>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</si>
  <si>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</si>
  <si>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</si>
  <si>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</si>
  <si>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</si>
  <si>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</si>
  <si>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</si>
  <si>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</si>
  <si>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</si>
  <si>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</si>
  <si>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</si>
  <si>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</si>
  <si>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</si>
  <si>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</si>
  <si>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</si>
  <si>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</si>
  <si>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</si>
  <si>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</si>
  <si>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</si>
  <si>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533400210000000018332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</si>
  <si>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</si>
  <si>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</si>
  <si>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</si>
  <si>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</si>
  <si>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</si>
  <si>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</si>
  <si>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</si>
  <si>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533400231100001406435</t>
  </si>
  <si>
    <t>公务员基础绩效奖</t>
  </si>
  <si>
    <t>533400210000000018334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</si>
  <si>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</si>
  <si>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</si>
  <si>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</si>
  <si>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</si>
  <si>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</si>
  <si>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</si>
  <si>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</si>
  <si>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</si>
  <si>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</si>
  <si>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533400210000000018335</t>
  </si>
  <si>
    <t>30113</t>
  </si>
  <si>
    <t>533400210000000018342</t>
  </si>
  <si>
    <t>一般公用经费</t>
  </si>
  <si>
    <t>30226</t>
  </si>
  <si>
    <t>劳务费</t>
  </si>
  <si>
    <t>30207</t>
  </si>
  <si>
    <t>邮电费</t>
  </si>
  <si>
    <t>30206</t>
  </si>
  <si>
    <t>电费</t>
  </si>
  <si>
    <t>30201</t>
  </si>
  <si>
    <t>办公费</t>
  </si>
  <si>
    <t>533400221100000252893</t>
  </si>
  <si>
    <t>30217</t>
  </si>
  <si>
    <t>30227</t>
  </si>
  <si>
    <t>委托业务费</t>
  </si>
  <si>
    <t>30299</t>
  </si>
  <si>
    <t>其他商品和服务支出</t>
  </si>
  <si>
    <t>533400231100001406424</t>
  </si>
  <si>
    <t>办公取暖费</t>
  </si>
  <si>
    <t>30208</t>
  </si>
  <si>
    <t>取暖费</t>
  </si>
  <si>
    <t>533400210000000018341</t>
  </si>
  <si>
    <t>工会经费</t>
  </si>
  <si>
    <t>30228</t>
  </si>
  <si>
    <t>30229</t>
  </si>
  <si>
    <t>福利费</t>
  </si>
  <si>
    <t>533400241100002127665</t>
  </si>
  <si>
    <t>体检费</t>
  </si>
  <si>
    <t>533400210000000018338</t>
  </si>
  <si>
    <t>公务用车运行维护费</t>
  </si>
  <si>
    <t>30231</t>
  </si>
  <si>
    <t>533400210000000018340</t>
  </si>
  <si>
    <t>行政公务交通补贴</t>
  </si>
  <si>
    <t>30239</t>
  </si>
  <si>
    <t>其他交通费用</t>
  </si>
  <si>
    <t>533400221100000252904</t>
  </si>
  <si>
    <t>公务用车租赁费</t>
  </si>
  <si>
    <t>533400241100002104828</t>
  </si>
  <si>
    <t>机关事业单位职工遗属生活补助资金</t>
  </si>
  <si>
    <t>30305</t>
  </si>
  <si>
    <t>生活补助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</si>
  <si>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</si>
  <si>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</si>
  <si>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</si>
  <si>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</si>
  <si>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</si>
  <si>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</si>
  <si>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2025年上海市杨浦区、宝山区和嘉定区工作经费</t>
  </si>
  <si>
    <t>事业发展类</t>
  </si>
  <si>
    <t>533400251100003518952</t>
  </si>
  <si>
    <t>30202</t>
  </si>
  <si>
    <t>印刷费</t>
  </si>
  <si>
    <t>30211</t>
  </si>
  <si>
    <t>差旅费</t>
  </si>
  <si>
    <t>30215</t>
  </si>
  <si>
    <t>会议费</t>
  </si>
  <si>
    <t>30216</t>
  </si>
  <si>
    <t>培训费</t>
  </si>
  <si>
    <t>迪庆州2025年“千万工程”建设项目经费</t>
  </si>
  <si>
    <t>533400251100003471580</t>
  </si>
  <si>
    <t>迪庆州2025年高标准农田建设建后管护项目经费</t>
  </si>
  <si>
    <t>533400251100003425816</t>
  </si>
  <si>
    <t>39999</t>
  </si>
  <si>
    <t>迪庆州第三次全国土壤普查成果汇交项目（二期）专项经费</t>
  </si>
  <si>
    <t>533400251100003425828</t>
  </si>
  <si>
    <t>迪庆州农业农村局2025年长江流域重点水域禁捕项目经费</t>
  </si>
  <si>
    <t>专项业务类</t>
  </si>
  <si>
    <t>533400251100003425222</t>
  </si>
  <si>
    <t>30218</t>
  </si>
  <si>
    <t>专用材料费</t>
  </si>
  <si>
    <t>迪庆州农业农村局2025年农业品牌建设与市场开拓建设项目经费</t>
  </si>
  <si>
    <t>533400251100003464930</t>
  </si>
  <si>
    <t>30214</t>
  </si>
  <si>
    <t>租赁费</t>
  </si>
  <si>
    <t>迪庆州农业农村事业发展专项资金</t>
  </si>
  <si>
    <t>533400251100003518421</t>
  </si>
  <si>
    <t>30213</t>
  </si>
  <si>
    <t>维修（护）费</t>
  </si>
  <si>
    <t>上海驻迪挂职干部生活补助经费</t>
  </si>
  <si>
    <t>533400251100003516543</t>
  </si>
  <si>
    <t>30205</t>
  </si>
  <si>
    <t>水费</t>
  </si>
  <si>
    <t>州级财政乡村振兴配套经费</t>
  </si>
  <si>
    <t>533400251100003518175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</si>
  <si>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</si>
  <si>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</si>
  <si>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</si>
  <si>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</si>
  <si>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</si>
  <si>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</si>
  <si>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</si>
  <si>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</si>
  <si>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</si>
  <si>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</si>
  <si>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</si>
  <si>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</si>
  <si>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“千万工程”乡村振兴示范村创建14个、提升村整治255个，完成实地督导12次、通报曝光6次、联席会议4次、现场会2次、外出学习培训考察1次（40人）以上，推进制度化、常态化、长效化管理，全面提升乡村整治水平。</t>
  </si>
  <si>
    <t>产出指标</t>
  </si>
  <si>
    <t>数量指标</t>
  </si>
  <si>
    <t>完成乡村振兴示范村建设</t>
  </si>
  <si>
    <t>&gt;=</t>
  </si>
  <si>
    <t>14</t>
  </si>
  <si>
    <t>个</t>
  </si>
  <si>
    <t>定量指标</t>
  </si>
  <si>
    <t>反映预算部门（单位）完成乡村振兴示范村建设情况</t>
  </si>
  <si>
    <t>完成乡村振兴提升村整治</t>
  </si>
  <si>
    <t>255</t>
  </si>
  <si>
    <t>反映预算部门（单位）完成乡村振兴提升村建设情况</t>
  </si>
  <si>
    <t>完成实地督导</t>
  </si>
  <si>
    <t>次</t>
  </si>
  <si>
    <t>反映预算部门（单位）完成实地督导情况</t>
  </si>
  <si>
    <t>完成通报曝光</t>
  </si>
  <si>
    <t>4</t>
  </si>
  <si>
    <t>反映预算部门（单位）完成通报曝光情况</t>
  </si>
  <si>
    <t>召开现场推进会</t>
  </si>
  <si>
    <t>反映预算部门（单位）完成现场推进会情况</t>
  </si>
  <si>
    <t>效益指标</t>
  </si>
  <si>
    <t>社会效益</t>
  </si>
  <si>
    <t>公共服务设施和服务能力</t>
  </si>
  <si>
    <t>明显提升</t>
  </si>
  <si>
    <t>提升</t>
  </si>
  <si>
    <t>定性指标</t>
  </si>
  <si>
    <t>反映预算部门（单位）完成提升公共服务设施和服务能力情况</t>
  </si>
  <si>
    <t>生态效益</t>
  </si>
  <si>
    <t>农村人居环境整治</t>
  </si>
  <si>
    <t>“脏乱差”问题明显改善提升</t>
  </si>
  <si>
    <t>反映预算部门（单位）完成改善农村人居环境情况</t>
  </si>
  <si>
    <t>满意度指标</t>
  </si>
  <si>
    <t>服务对象满意度</t>
  </si>
  <si>
    <t>90</t>
  </si>
  <si>
    <t>%</t>
  </si>
  <si>
    <t>反映服务对象对培训、会议等的满意度</t>
  </si>
  <si>
    <t>开展迪庆州土壤质量状况、土壤改良与利用、农林牧业生产布局优化、特色农产品区域土壤特征、土壤利用适宜性等数据成果汇总分析和耕地酸化、耕地质量等级、高标准农田建设等专题评价，撰写完成迪庆州土种志、迪庆州土壤志。</t>
  </si>
  <si>
    <t>撰写完成迪庆州土种志</t>
  </si>
  <si>
    <t>1.00</t>
  </si>
  <si>
    <t>反映迪庆州土种类型及分布规律</t>
  </si>
  <si>
    <t>撰写完成迪庆州土壤志</t>
  </si>
  <si>
    <t>反映迪庆州土壤类型及分布规律。</t>
  </si>
  <si>
    <t>时效指标</t>
  </si>
  <si>
    <t>完成迪庆州第三次全国土壤普查时限</t>
  </si>
  <si>
    <t>&lt;=</t>
  </si>
  <si>
    <t>2025-10-30</t>
  </si>
  <si>
    <t>年-月-日</t>
  </si>
  <si>
    <t>反映项目时效。</t>
  </si>
  <si>
    <t>是否摸清土壤质量状况</t>
  </si>
  <si>
    <t>=</t>
  </si>
  <si>
    <t>是</t>
  </si>
  <si>
    <t>是/否</t>
  </si>
  <si>
    <t>反映迪庆州第三次全国土壤普查工作过程、工作结果、工作质量</t>
  </si>
  <si>
    <t>项目区群众满意度</t>
  </si>
  <si>
    <t>85</t>
  </si>
  <si>
    <t>反映群众对第三次全国土壤普查成果的满意度。</t>
  </si>
  <si>
    <t>根据年初省级下达的目标任务，抓好日常东西部协作和对口支援、省内昆明市、曲靖市、玉溪市和省属8家企业集团帮扶迪庆州工作，确保年底圆满完成目标任务。</t>
  </si>
  <si>
    <t>迎检工作</t>
  </si>
  <si>
    <t>反映国家发改委年度对口支援绩效考核评价和全省东西部协作“双向考核”。</t>
  </si>
  <si>
    <t>项目调研督导</t>
  </si>
  <si>
    <t>反映预算部门项目调度情况</t>
  </si>
  <si>
    <t>召开项目启动会和专项工作会议</t>
  </si>
  <si>
    <t>反映预算部门研究部署项目情况</t>
  </si>
  <si>
    <t>迪庆州党政代表团赴上海及其三区拜访交流、工作对接2至3次</t>
  </si>
  <si>
    <t>2至3</t>
  </si>
  <si>
    <t>反映预算沪迪双方工作对接情况。</t>
  </si>
  <si>
    <t>组织迪庆州党政代表团与昆明、曲靖、玉溪和省属8家企业集团召开座谈会</t>
  </si>
  <si>
    <t>反映预算迪庆州与昆明、曲靖、玉溪及省属8家企业工作对接情况。</t>
  </si>
  <si>
    <t>累计资金拨付率</t>
  </si>
  <si>
    <t>80</t>
  </si>
  <si>
    <t>反映预算部门完成资金拨付情况</t>
  </si>
  <si>
    <t>反映预算人民群众对2025年对口支援工作完成情况的满意程度</t>
  </si>
  <si>
    <t>做好2两名挂职工作及生活保障工作，发挥迪庆与上海之间互访交流衔接，有效推进对口支援各项工作，通过为挂职干部提供必要的配套服务，争取其满意度在85%以上。</t>
  </si>
  <si>
    <t>挂职干部干部人数</t>
  </si>
  <si>
    <t>人</t>
  </si>
  <si>
    <t>反映为挂职干部提供服务保障情况。</t>
  </si>
  <si>
    <t>质量指标</t>
  </si>
  <si>
    <t>资金支出率</t>
  </si>
  <si>
    <t>95</t>
  </si>
  <si>
    <t>反映资金使用效率。及时支付资金</t>
  </si>
  <si>
    <t>生活补助发放的准确率</t>
  </si>
  <si>
    <t>12</t>
  </si>
  <si>
    <t>准确发放生活补助的准确率</t>
  </si>
  <si>
    <t>沪迪工作对接力度和日常工作推进</t>
  </si>
  <si>
    <t>反映来迪挂职干部工作开展、对接等能力水平不断提升。</t>
  </si>
  <si>
    <t>收益对象满意度</t>
  </si>
  <si>
    <t>1.在10年禁捕期内，做到以“市场无江鱼”为重点的江河禁渔工作，努力实现“江中无渔船，岸边无网具、市场无江鱼”的禁渔工作“三无”目标。
2.强化江河渔业管理，禁止在禁捕江河范围内设置渔业“三网”（围网、拦网、网箱）设施，依法查处电、毒、炸、绝户网等违法违规捕捞行为。
3.加强市场和餐饮行业检查力度，严肃认真查处收购、加工、销售江鱼的行为，确保市场无江鱼。</t>
  </si>
  <si>
    <t>长江禁渔执法检查检查次数</t>
  </si>
  <si>
    <t>长江禁渔执法检查10次</t>
  </si>
  <si>
    <t>长江禁渔宣传</t>
  </si>
  <si>
    <t>长江禁渔宣传6次</t>
  </si>
  <si>
    <t>跨区域渔政执法案件查处率</t>
  </si>
  <si>
    <t>100</t>
  </si>
  <si>
    <t>跨区域渔政执法案件查处率100%</t>
  </si>
  <si>
    <t>沿江群众知哓率</t>
  </si>
  <si>
    <t>沿江群众知哓率85%以上</t>
  </si>
  <si>
    <t>服务对象满意度指标</t>
  </si>
  <si>
    <t>农民群众满意度85以上</t>
  </si>
  <si>
    <t>预算06表</t>
  </si>
  <si>
    <t>2025年部门政府性基金预算支出预算表</t>
  </si>
  <si>
    <t>政府性基金预算支出预算表</t>
  </si>
  <si>
    <t>单位名称：全部</t>
  </si>
  <si>
    <t>本年政府性基金预算支出</t>
  </si>
  <si>
    <t>注：我单位无政府性基金此表为空表。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</si>
  <si>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</si>
  <si>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</si>
  <si>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</si>
  <si>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</si>
  <si>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</si>
  <si>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</si>
  <si>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</si>
  <si>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</si>
  <si>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</si>
  <si>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</si>
  <si>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</si>
  <si>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公车维修维护费</t>
  </si>
  <si>
    <t>C23120301 车辆维修和保养服务</t>
  </si>
  <si>
    <t>元</t>
  </si>
  <si>
    <t>公务用车保险费</t>
  </si>
  <si>
    <t>C1804010201 机动车保险服务</t>
  </si>
  <si>
    <t>辆</t>
  </si>
  <si>
    <t>C2309019999 其他印刷服务</t>
  </si>
  <si>
    <t>批次</t>
  </si>
  <si>
    <t>印刷服务</t>
  </si>
  <si>
    <t>预算08表</t>
  </si>
  <si>
    <t>2025年部门政府购买服务预算表</t>
  </si>
  <si>
    <t>政府购买服务项目</t>
  </si>
  <si>
    <t>政府购买服务目录</t>
  </si>
  <si>
    <t>B1104 印刷和出版服务</t>
  </si>
  <si>
    <t>预算09-1表</t>
  </si>
  <si>
    <t>2025年州对下转移支付预算表</t>
  </si>
  <si>
    <t>单位名称（项目）</t>
  </si>
  <si>
    <t>地区</t>
  </si>
  <si>
    <t>政府性基金</t>
  </si>
  <si>
    <t>开发区</t>
  </si>
  <si>
    <t>香格里拉市</t>
  </si>
  <si>
    <t>德钦县</t>
  </si>
  <si>
    <t>维西县</t>
  </si>
  <si>
    <t>预算09-2表</t>
  </si>
  <si>
    <t>2025年州对下转移支付绩效目标表</t>
  </si>
  <si>
    <t>机耕路管护要维持路面平整，路沿石、砖完好平直，无杂物、保持畅通，路碑、标志保持完好无损，清洁卫生。水利设施要定期检查，确保蓄水池、管道、桥、涵、闸、渠道、出水口等设施完好，保证正常运行，渠道要及时除草，疏浚。高标准农田项目区要稳定农村土地承包关系，强化用途管控。</t>
  </si>
  <si>
    <t/>
  </si>
  <si>
    <t>完成高标准农田建后管护面积</t>
  </si>
  <si>
    <t>人(人次、家)</t>
  </si>
  <si>
    <t>高标准农田建后管护任务5万亩以上</t>
  </si>
  <si>
    <t>任务完成时间</t>
  </si>
  <si>
    <t>年</t>
  </si>
  <si>
    <t>任务在1-2年内完成</t>
  </si>
  <si>
    <t>田间道路通达度</t>
  </si>
  <si>
    <t>田间道路通达路≧90%</t>
  </si>
  <si>
    <t>可持续影响</t>
  </si>
  <si>
    <t>耕地质量有提升</t>
  </si>
  <si>
    <t>有提升</t>
  </si>
  <si>
    <t>等级</t>
  </si>
  <si>
    <t>农户满意度</t>
  </si>
  <si>
    <t>受益群众满意率大于等于90%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</si>
  <si>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</si>
  <si>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</si>
  <si>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</si>
  <si>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</si>
  <si>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</si>
  <si>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</si>
  <si>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</si>
  <si>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</si>
  <si>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</si>
  <si>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注：机关2025年无财政部门批复数新增资产配置，此表为空表。</t>
  </si>
  <si>
    <t>预算11表</t>
  </si>
  <si>
    <t>2025年中央转移支付补助项目支出预算表</t>
  </si>
  <si>
    <t>上级补助</t>
  </si>
  <si>
    <t>注：机关2025年无中央转移支付补助项目，此表为空表。</t>
  </si>
  <si>
    <t>预算12表</t>
  </si>
  <si>
    <t>2025年部门项目支出中期规划预算表</t>
  </si>
  <si>
    <t>项目级次</t>
  </si>
  <si>
    <t>2025年</t>
  </si>
  <si>
    <t>2026年</t>
  </si>
  <si>
    <t>2027年</t>
  </si>
  <si>
    <t>311 专项业务类</t>
  </si>
  <si>
    <t>本级</t>
  </si>
  <si>
    <t>313 事业发展类</t>
  </si>
  <si>
    <t>323 事业发展类</t>
  </si>
  <si>
    <t>对下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</si>
</sst>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"/>
    </font>
    <font>
      <b/>
      <sz val="23"/>
      <color theme="1"/>
      <name val="宋体"/>
      <charset val="134"/>
    </font>
    <font>
      <sz val="8"/>
      <color rgb="FF000000"/>
      <name val="宋体"/>
      <charset val="134"/>
    </font>
    <font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22"/>
      <color theme="1"/>
      <name val="方正小标宋简体"/>
      <charset val="134"/>
    </font>
    <font>
      <sz val="18"/>
      <color theme="1"/>
      <name val="Microsoft Sans Serif"/>
      <charset val="134"/>
    </font>
    <font>
      <sz val="12"/>
      <color theme="1"/>
      <name val="宋体"/>
      <charset val="134"/>
    </font>
    <font>
      <sz val="20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Arial"/>
      <charset val="134"/>
    </font>
    <font>
      <sz val="28"/>
      <color rgb="FF000000"/>
      <name val="宋体"/>
      <charset val="134"/>
    </font>
    <font>
      <sz val="10"/>
      <color theme="1"/>
      <name val="Microsoft YaHei UI"/>
      <charset val="134"/>
    </font>
    <font>
      <sz val="30"/>
      <color rgb="FF000000"/>
      <name val="宋体"/>
      <charset val="134"/>
    </font>
    <font>
      <sz val="19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  <protection locked="0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7" applyNumberFormat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36" fillId="5" borderId="17" applyNumberFormat="0" applyAlignment="0" applyProtection="0">
      <alignment vertical="center"/>
    </xf>
    <xf numFmtId="0" fontId="37" fillId="6" borderId="19" applyNumberForma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176" fontId="45" fillId="0" borderId="7">
      <alignment horizontal="right" vertical="center"/>
    </xf>
    <xf numFmtId="49" fontId="45" fillId="0" borderId="7">
      <alignment horizontal="left" vertical="center" wrapText="1"/>
    </xf>
    <xf numFmtId="176" fontId="45" fillId="0" borderId="7">
      <alignment horizontal="right" vertical="center"/>
    </xf>
    <xf numFmtId="177" fontId="45" fillId="0" borderId="7">
      <alignment horizontal="right" vertical="center"/>
    </xf>
    <xf numFmtId="178" fontId="45" fillId="0" borderId="7">
      <alignment horizontal="right" vertical="center"/>
    </xf>
    <xf numFmtId="179" fontId="45" fillId="0" borderId="7">
      <alignment horizontal="right" vertical="center"/>
    </xf>
    <xf numFmtId="10" fontId="45" fillId="0" borderId="7">
      <alignment horizontal="right" vertical="center"/>
    </xf>
    <xf numFmtId="180" fontId="45" fillId="0" borderId="7">
      <alignment horizontal="right" vertical="center"/>
    </xf>
    <xf numFmtId="0" fontId="45" fillId="0" borderId="0">
      <alignment vertical="top"/>
      <protection locked="0"/>
    </xf>
  </cellStyleXfs>
  <cellXfs count="281">
    <xf numFmtId="0" fontId="0" fillId="0" borderId="0" xfId="0" applyBorder="1" applyAlignment="1" applyProtection="1">
      <alignment vertical="center"/>
    </xf>
    <xf numFmtId="49" fontId="1" fillId="0" borderId="0" xfId="0" applyNumberFormat="1" applyFont="1" applyAlignment="1" applyProtection="1"/>
    <xf numFmtId="0" fontId="1" fillId="0" borderId="0" xfId="0" applyFont="1" applyAlignment="1" applyProtection="1"/>
    <xf numFmtId="0" fontId="1" fillId="0" borderId="0" xfId="0" applyFont="1" applyAlignment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/>
    <xf numFmtId="0" fontId="1" fillId="0" borderId="0" xfId="0" applyFont="1" applyAlignment="1">
      <alignment horizontal="right"/>
      <protection locked="0"/>
    </xf>
    <xf numFmtId="0" fontId="5" fillId="0" borderId="1" xfId="0" applyFont="1" applyBorder="1" applyAlignment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</xf>
    <xf numFmtId="0" fontId="6" fillId="0" borderId="7" xfId="0" applyFont="1" applyBorder="1" applyAlignment="1">
      <alignment horizontal="center" vertical="center"/>
      <protection locked="0"/>
    </xf>
    <xf numFmtId="0" fontId="7" fillId="0" borderId="7" xfId="0" applyFont="1" applyBorder="1" applyAlignment="1">
      <alignment horizontal="left" vertical="center" wrapText="1"/>
      <protection locked="0"/>
    </xf>
    <xf numFmtId="0" fontId="7" fillId="0" borderId="7" xfId="0" applyFont="1" applyBorder="1" applyAlignment="1">
      <alignment horizontal="left" vertical="center"/>
      <protection locked="0"/>
    </xf>
    <xf numFmtId="4" fontId="4" fillId="0" borderId="7" xfId="0" applyNumberFormat="1" applyFont="1" applyBorder="1" applyAlignment="1">
      <alignment horizontal="right" vertical="center" wrapText="1"/>
      <protection locked="0"/>
    </xf>
    <xf numFmtId="49" fontId="7" fillId="0" borderId="7" xfId="50" applyFont="1">
      <alignment horizontal="left" vertical="center" wrapText="1"/>
    </xf>
    <xf numFmtId="0" fontId="7" fillId="0" borderId="2" xfId="0" applyFont="1" applyBorder="1" applyAlignment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 wrapText="1"/>
      <protection locked="0"/>
    </xf>
    <xf numFmtId="0" fontId="7" fillId="0" borderId="4" xfId="0" applyFont="1" applyBorder="1" applyAlignment="1">
      <alignment horizontal="left" vertical="center" wrapText="1"/>
      <protection locked="0"/>
    </xf>
    <xf numFmtId="0" fontId="8" fillId="0" borderId="0" xfId="57" applyFont="1" applyFill="1" applyBorder="1" applyAlignment="1" applyProtection="1"/>
    <xf numFmtId="0" fontId="0" fillId="0" borderId="0" xfId="0" applyFont="1" applyFill="1" applyBorder="1" applyAlignment="1" applyProtection="1"/>
    <xf numFmtId="0" fontId="0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/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left"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76" fontId="7" fillId="0" borderId="7" xfId="0" applyNumberFormat="1" applyFont="1" applyFill="1" applyBorder="1" applyAlignment="1" applyProtection="1">
      <alignment horizontal="right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  <xf numFmtId="0" fontId="8" fillId="0" borderId="0" xfId="57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 applyProtection="1">
      <alignment horizontal="right"/>
      <protection locked="0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right" vertical="center"/>
    </xf>
    <xf numFmtId="0" fontId="4" fillId="0" borderId="7" xfId="0" applyFont="1" applyBorder="1" applyAlignment="1">
      <alignment horizontal="right" vertical="center"/>
      <protection locked="0"/>
    </xf>
    <xf numFmtId="0" fontId="4" fillId="0" borderId="2" xfId="0" applyFont="1" applyBorder="1" applyAlignment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  <protection locked="0"/>
    </xf>
    <xf numFmtId="0" fontId="4" fillId="0" borderId="7" xfId="0" applyFont="1" applyBorder="1" applyAlignment="1">
      <alignment horizontal="right" vertical="center" wrapText="1"/>
      <protection locked="0"/>
    </xf>
    <xf numFmtId="0" fontId="9" fillId="0" borderId="0" xfId="0" applyFont="1" applyAlignment="1">
      <alignment horizontal="center" vertical="center"/>
      <protection locked="0"/>
    </xf>
    <xf numFmtId="0" fontId="7" fillId="0" borderId="0" xfId="0" applyFont="1" applyAlignment="1">
      <alignment horizontal="left" vertical="center"/>
      <protection locked="0"/>
    </xf>
    <xf numFmtId="0" fontId="6" fillId="0" borderId="0" xfId="0" applyFont="1" applyAlignment="1" applyProtection="1">
      <alignment vertical="center"/>
    </xf>
    <xf numFmtId="0" fontId="5" fillId="0" borderId="7" xfId="0" applyFont="1" applyBorder="1" applyAlignment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>
      <alignment horizontal="center" vertical="center"/>
      <protection locked="0"/>
    </xf>
    <xf numFmtId="0" fontId="10" fillId="0" borderId="7" xfId="0" applyFont="1" applyBorder="1" applyAlignment="1">
      <alignment horizontal="left" vertical="center" wrapText="1"/>
      <protection locked="0"/>
    </xf>
    <xf numFmtId="0" fontId="4" fillId="0" borderId="7" xfId="0" applyFont="1" applyBorder="1" applyAlignment="1">
      <alignment horizontal="center" vertical="center" wrapText="1"/>
      <protection locked="0"/>
    </xf>
    <xf numFmtId="0" fontId="4" fillId="0" borderId="0" xfId="0" applyFont="1" applyAlignment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</xf>
    <xf numFmtId="0" fontId="7" fillId="0" borderId="0" xfId="0" applyFont="1" applyAlignment="1">
      <alignment horizontal="right" vertical="center"/>
      <protection locked="0"/>
    </xf>
    <xf numFmtId="0" fontId="3" fillId="0" borderId="0" xfId="0" applyFont="1" applyAlignment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wrapText="1"/>
    </xf>
    <xf numFmtId="0" fontId="1" fillId="0" borderId="0" xfId="0" applyFont="1" applyAlignment="1" applyProtection="1">
      <alignment horizontal="right" wrapText="1"/>
    </xf>
    <xf numFmtId="0" fontId="6" fillId="0" borderId="0" xfId="0" applyFont="1" applyAlignment="1">
      <alignment horizontal="right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</xf>
    <xf numFmtId="0" fontId="11" fillId="0" borderId="7" xfId="0" applyFont="1" applyBorder="1" applyAlignment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left" vertical="center" wrapText="1"/>
    </xf>
    <xf numFmtId="4" fontId="7" fillId="0" borderId="7" xfId="0" applyNumberFormat="1" applyFont="1" applyBorder="1" applyAlignment="1">
      <alignment horizontal="right" vertical="center"/>
      <protection locked="0"/>
    </xf>
    <xf numFmtId="4" fontId="7" fillId="0" borderId="2" xfId="0" applyNumberFormat="1" applyFont="1" applyBorder="1" applyAlignment="1">
      <alignment horizontal="right" vertical="center"/>
      <protection locked="0"/>
    </xf>
    <xf numFmtId="0" fontId="7" fillId="0" borderId="7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0" fontId="1" fillId="0" borderId="0" xfId="0" applyFont="1" applyAlignment="1">
      <protection locked="0"/>
    </xf>
    <xf numFmtId="0" fontId="7" fillId="0" borderId="0" xfId="0" applyFont="1" applyAlignment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  <protection locked="0"/>
    </xf>
    <xf numFmtId="0" fontId="5" fillId="0" borderId="0" xfId="0" applyFont="1" applyAlignment="1">
      <protection locked="0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9" xfId="0" applyFont="1" applyBorder="1" applyAlignment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0" xfId="0" applyFont="1" applyBorder="1" applyAlignment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 vertical="center" wrapText="1"/>
      <protection locked="0"/>
    </xf>
    <xf numFmtId="3" fontId="5" fillId="0" borderId="6" xfId="0" applyNumberFormat="1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 wrapText="1"/>
      <protection locked="0"/>
    </xf>
    <xf numFmtId="4" fontId="4" fillId="0" borderId="11" xfId="0" applyNumberFormat="1" applyFont="1" applyBorder="1" applyAlignment="1">
      <alignment horizontal="right" vertical="center"/>
      <protection locked="0"/>
    </xf>
    <xf numFmtId="0" fontId="4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left" vertical="center"/>
    </xf>
    <xf numFmtId="0" fontId="4" fillId="0" borderId="13" xfId="0" applyFont="1" applyBorder="1" applyAlignment="1">
      <alignment horizontal="left" vertical="center"/>
      <protection locked="0"/>
    </xf>
    <xf numFmtId="0" fontId="6" fillId="0" borderId="0" xfId="0" applyFont="1" applyAlignment="1" applyProtection="1">
      <alignment wrapText="1"/>
    </xf>
    <xf numFmtId="0" fontId="4" fillId="0" borderId="0" xfId="0" applyFont="1" applyAlignment="1">
      <alignment horizontal="right" vertical="center" wrapText="1"/>
      <protection locked="0"/>
    </xf>
    <xf numFmtId="0" fontId="4" fillId="0" borderId="0" xfId="0" applyFont="1" applyAlignment="1" applyProtection="1">
      <alignment horizontal="right" vertical="center" wrapText="1"/>
    </xf>
    <xf numFmtId="0" fontId="4" fillId="0" borderId="0" xfId="0" applyFont="1" applyAlignment="1">
      <alignment horizontal="right"/>
      <protection locked="0"/>
    </xf>
    <xf numFmtId="0" fontId="4" fillId="0" borderId="0" xfId="0" applyFont="1" applyAlignment="1">
      <alignment horizontal="right" wrapText="1"/>
      <protection locked="0"/>
    </xf>
    <xf numFmtId="0" fontId="4" fillId="0" borderId="0" xfId="0" applyFont="1" applyAlignment="1" applyProtection="1">
      <alignment horizontal="right" wrapText="1"/>
    </xf>
    <xf numFmtId="0" fontId="5" fillId="0" borderId="3" xfId="0" applyFont="1" applyBorder="1" applyAlignment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3" xfId="0" applyFont="1" applyBorder="1" applyAlignment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  <protection locked="0"/>
    </xf>
    <xf numFmtId="4" fontId="4" fillId="0" borderId="7" xfId="0" applyNumberFormat="1" applyFont="1" applyBorder="1" applyAlignment="1">
      <alignment horizontal="right" vertical="center"/>
      <protection locked="0"/>
    </xf>
    <xf numFmtId="0" fontId="5" fillId="0" borderId="11" xfId="0" applyFont="1" applyBorder="1" applyAlignment="1" applyProtection="1">
      <alignment horizontal="center" vertical="center"/>
    </xf>
    <xf numFmtId="0" fontId="5" fillId="0" borderId="11" xfId="0" applyFont="1" applyBorder="1" applyAlignment="1">
      <alignment horizontal="center" vertical="center"/>
      <protection locked="0"/>
    </xf>
    <xf numFmtId="0" fontId="4" fillId="0" borderId="11" xfId="0" applyFont="1" applyBorder="1" applyAlignment="1" applyProtection="1">
      <alignment horizontal="right" vertical="center"/>
    </xf>
    <xf numFmtId="0" fontId="11" fillId="0" borderId="10" xfId="0" applyFont="1" applyBorder="1" applyAlignment="1">
      <alignment horizontal="center" vertical="center" wrapText="1"/>
      <protection locked="0"/>
    </xf>
    <xf numFmtId="0" fontId="11" fillId="0" borderId="13" xfId="0" applyFont="1" applyBorder="1" applyAlignment="1">
      <alignment horizontal="center" vertical="center"/>
      <protection locked="0"/>
    </xf>
    <xf numFmtId="0" fontId="11" fillId="0" borderId="13" xfId="0" applyFont="1" applyBorder="1" applyAlignment="1">
      <alignment horizontal="center" vertical="center" wrapText="1"/>
      <protection locked="0"/>
    </xf>
    <xf numFmtId="0" fontId="4" fillId="0" borderId="0" xfId="0" applyFont="1" applyAlignment="1" applyProtection="1">
      <alignment horizontal="right"/>
    </xf>
    <xf numFmtId="0" fontId="12" fillId="0" borderId="0" xfId="0" applyFont="1" applyAlignment="1">
      <alignment horizontal="right"/>
      <protection locked="0"/>
    </xf>
    <xf numFmtId="49" fontId="12" fillId="0" borderId="0" xfId="0" applyNumberFormat="1" applyFont="1" applyAlignment="1">
      <protection locked="0"/>
    </xf>
    <xf numFmtId="0" fontId="1" fillId="0" borderId="0" xfId="0" applyFont="1" applyAlignment="1" applyProtection="1">
      <alignment horizontal="right"/>
    </xf>
    <xf numFmtId="0" fontId="2" fillId="0" borderId="0" xfId="0" applyFont="1" applyAlignment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  <protection locked="0"/>
    </xf>
    <xf numFmtId="0" fontId="13" fillId="0" borderId="0" xfId="0" applyFont="1" applyAlignment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  <protection locked="0"/>
    </xf>
    <xf numFmtId="49" fontId="5" fillId="0" borderId="9" xfId="0" applyNumberFormat="1" applyFont="1" applyBorder="1" applyAlignment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  <protection locked="0"/>
    </xf>
    <xf numFmtId="49" fontId="5" fillId="0" borderId="11" xfId="0" applyNumberFormat="1" applyFont="1" applyBorder="1" applyAlignment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  <protection locked="0"/>
    </xf>
    <xf numFmtId="4" fontId="4" fillId="0" borderId="11" xfId="0" applyNumberFormat="1" applyFont="1" applyBorder="1" applyAlignment="1">
      <alignment horizontal="right" vertical="center" wrapText="1"/>
      <protection locked="0"/>
    </xf>
    <xf numFmtId="0" fontId="6" fillId="0" borderId="2" xfId="0" applyFont="1" applyBorder="1" applyAlignment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  <protection locked="0"/>
    </xf>
    <xf numFmtId="4" fontId="4" fillId="0" borderId="11" xfId="0" applyNumberFormat="1" applyFont="1" applyBorder="1" applyAlignment="1" applyProtection="1">
      <alignment horizontal="right" vertical="center"/>
    </xf>
    <xf numFmtId="4" fontId="4" fillId="0" borderId="11" xfId="0" applyNumberFormat="1" applyFont="1" applyBorder="1" applyAlignment="1" applyProtection="1">
      <alignment horizontal="right" vertical="center" wrapText="1"/>
    </xf>
    <xf numFmtId="3" fontId="5" fillId="0" borderId="7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vertical="center"/>
    </xf>
    <xf numFmtId="0" fontId="7" fillId="0" borderId="7" xfId="0" applyFont="1" applyBorder="1">
      <alignment vertical="top"/>
      <protection locked="0"/>
    </xf>
    <xf numFmtId="0" fontId="6" fillId="0" borderId="0" xfId="0" applyFont="1" applyProtection="1">
      <alignment vertical="top"/>
    </xf>
    <xf numFmtId="3" fontId="6" fillId="0" borderId="7" xfId="0" applyNumberFormat="1" applyFont="1" applyBorder="1" applyAlignment="1" applyProtection="1">
      <alignment horizontal="center" vertical="center"/>
    </xf>
    <xf numFmtId="0" fontId="7" fillId="0" borderId="7" xfId="0" applyFont="1" applyBorder="1" applyAlignment="1">
      <alignment horizontal="center" vertical="center" wrapText="1"/>
      <protection locked="0"/>
    </xf>
    <xf numFmtId="0" fontId="7" fillId="0" borderId="7" xfId="0" applyFont="1" applyBorder="1" applyAlignment="1">
      <alignment horizontal="left" vertical="top" wrapText="1"/>
      <protection locked="0"/>
    </xf>
    <xf numFmtId="0" fontId="6" fillId="0" borderId="2" xfId="0" applyFont="1" applyBorder="1" applyAlignment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2" xfId="0" applyFont="1" applyBorder="1" applyAlignment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 wrapText="1"/>
    </xf>
    <xf numFmtId="0" fontId="5" fillId="0" borderId="5" xfId="0" applyFont="1" applyBorder="1" applyAlignment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</xf>
    <xf numFmtId="0" fontId="6" fillId="0" borderId="0" xfId="0" applyFont="1">
      <alignment vertical="top"/>
      <protection locked="0"/>
    </xf>
    <xf numFmtId="49" fontId="1" fillId="0" borderId="0" xfId="0" applyNumberFormat="1" applyFont="1" applyAlignment="1">
      <protection locked="0"/>
    </xf>
    <xf numFmtId="0" fontId="2" fillId="0" borderId="0" xfId="0" applyFont="1" applyAlignment="1">
      <alignment horizontal="center" vertical="center"/>
      <protection locked="0"/>
    </xf>
    <xf numFmtId="0" fontId="5" fillId="0" borderId="0" xfId="0" applyFont="1" applyAlignment="1">
      <alignment horizontal="left" vertical="center"/>
      <protection locked="0"/>
    </xf>
    <xf numFmtId="0" fontId="5" fillId="0" borderId="2" xfId="0" applyFont="1" applyBorder="1" applyAlignment="1">
      <alignment horizontal="center" vertical="center"/>
      <protection locked="0"/>
    </xf>
    <xf numFmtId="3" fontId="6" fillId="0" borderId="7" xfId="0" applyNumberFormat="1" applyFont="1" applyBorder="1" applyAlignment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/>
    </xf>
    <xf numFmtId="0" fontId="7" fillId="0" borderId="3" xfId="0" applyFont="1" applyBorder="1" applyAlignment="1">
      <alignment horizontal="left" vertical="center"/>
      <protection locked="0"/>
    </xf>
    <xf numFmtId="0" fontId="7" fillId="0" borderId="4" xfId="0" applyFont="1" applyBorder="1" applyAlignment="1">
      <alignment horizontal="left" vertical="center"/>
      <protection locked="0"/>
    </xf>
    <xf numFmtId="0" fontId="5" fillId="0" borderId="4" xfId="0" applyFont="1" applyBorder="1" applyAlignment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  <protection locked="0"/>
    </xf>
    <xf numFmtId="0" fontId="6" fillId="0" borderId="0" xfId="0" applyFont="1" applyAlignment="1" applyProtection="1">
      <alignment horizontal="center" wrapText="1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right" wrapText="1"/>
    </xf>
    <xf numFmtId="0" fontId="14" fillId="0" borderId="0" xfId="0" applyFont="1" applyAlignment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/>
    <xf numFmtId="0" fontId="11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4" fontId="7" fillId="0" borderId="7" xfId="0" applyNumberFormat="1" applyFont="1" applyBorder="1" applyAlignment="1" applyProtection="1">
      <alignment horizontal="right" vertical="center"/>
    </xf>
    <xf numFmtId="4" fontId="7" fillId="0" borderId="2" xfId="0" applyNumberFormat="1" applyFont="1" applyBorder="1" applyAlignment="1" applyProtection="1">
      <alignment horizontal="right" vertical="center"/>
    </xf>
    <xf numFmtId="49" fontId="6" fillId="0" borderId="0" xfId="0" applyNumberFormat="1" applyFont="1" applyAlignment="1" applyProtection="1"/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49" fontId="5" fillId="0" borderId="7" xfId="0" applyNumberFormat="1" applyFont="1" applyBorder="1" applyAlignment="1">
      <alignment horizontal="center" vertical="center"/>
      <protection locked="0"/>
    </xf>
    <xf numFmtId="4" fontId="7" fillId="0" borderId="7" xfId="0" applyNumberFormat="1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left" vertical="center" wrapText="1" indent="1"/>
    </xf>
    <xf numFmtId="0" fontId="4" fillId="0" borderId="7" xfId="0" applyFont="1" applyBorder="1" applyAlignment="1" applyProtection="1">
      <alignment horizontal="left" vertical="center" wrapText="1" indent="2"/>
    </xf>
    <xf numFmtId="0" fontId="6" fillId="0" borderId="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4" fontId="7" fillId="0" borderId="7" xfId="0" applyNumberFormat="1" applyFont="1" applyBorder="1" applyAlignment="1">
      <alignment horizontal="right" vertical="center" wrapText="1"/>
      <protection locked="0"/>
    </xf>
    <xf numFmtId="0" fontId="17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19" fillId="0" borderId="7" xfId="0" applyFont="1" applyBorder="1" applyAlignment="1" applyProtection="1">
      <alignment vertical="center"/>
    </xf>
    <xf numFmtId="4" fontId="4" fillId="0" borderId="7" xfId="0" applyNumberFormat="1" applyFont="1" applyBorder="1" applyAlignment="1" applyProtection="1">
      <alignment vertical="center"/>
    </xf>
    <xf numFmtId="0" fontId="19" fillId="0" borderId="7" xfId="0" applyFont="1" applyBorder="1" applyAlignment="1">
      <alignment horizontal="left" vertical="center"/>
      <protection locked="0"/>
    </xf>
    <xf numFmtId="0" fontId="4" fillId="0" borderId="7" xfId="0" applyFont="1" applyBorder="1" applyAlignment="1">
      <alignment vertical="center"/>
      <protection locked="0"/>
    </xf>
    <xf numFmtId="0" fontId="4" fillId="0" borderId="7" xfId="0" applyFont="1" applyBorder="1" applyAlignment="1">
      <alignment horizontal="left" vertical="center"/>
      <protection locked="0"/>
    </xf>
    <xf numFmtId="4" fontId="4" fillId="0" borderId="7" xfId="0" applyNumberFormat="1" applyFont="1" applyBorder="1" applyAlignment="1">
      <alignment vertical="center"/>
      <protection locked="0"/>
    </xf>
    <xf numFmtId="0" fontId="19" fillId="0" borderId="7" xfId="0" applyFont="1" applyBorder="1" applyAlignment="1">
      <alignment vertical="center"/>
      <protection locked="0"/>
    </xf>
    <xf numFmtId="176" fontId="7" fillId="0" borderId="7" xfId="51" applyFont="1">
      <alignment horizontal="right" vertical="center"/>
    </xf>
    <xf numFmtId="0" fontId="4" fillId="0" borderId="7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horizontal="left" vertical="center"/>
    </xf>
    <xf numFmtId="0" fontId="19" fillId="0" borderId="7" xfId="0" applyFont="1" applyBorder="1" applyAlignment="1" applyProtection="1">
      <alignment horizontal="center" vertical="center"/>
    </xf>
    <xf numFmtId="0" fontId="19" fillId="0" borderId="7" xfId="0" applyFont="1" applyBorder="1" applyAlignment="1">
      <alignment horizontal="center" vertical="center"/>
      <protection locked="0"/>
    </xf>
    <xf numFmtId="4" fontId="19" fillId="0" borderId="7" xfId="0" applyNumberFormat="1" applyFont="1" applyBorder="1" applyAlignment="1" applyProtection="1">
      <alignment vertical="center"/>
    </xf>
    <xf numFmtId="0" fontId="20" fillId="0" borderId="0" xfId="0" applyFont="1" applyProtection="1">
      <alignment vertical="top"/>
    </xf>
    <xf numFmtId="0" fontId="21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2" fillId="0" borderId="0" xfId="0" applyFont="1" applyAlignment="1" applyProtection="1"/>
    <xf numFmtId="0" fontId="23" fillId="0" borderId="0" xfId="0" applyFont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  <protection locked="0"/>
    </xf>
    <xf numFmtId="0" fontId="6" fillId="0" borderId="9" xfId="0" applyFont="1" applyBorder="1" applyAlignment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0" xfId="0" applyFont="1" applyBorder="1" applyAlignment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vertical="center" wrapText="1"/>
    </xf>
    <xf numFmtId="0" fontId="4" fillId="0" borderId="11" xfId="0" applyFont="1" applyBorder="1" applyAlignment="1" applyProtection="1">
      <alignment vertical="center" wrapText="1"/>
    </xf>
    <xf numFmtId="4" fontId="4" fillId="0" borderId="11" xfId="0" applyNumberFormat="1" applyFont="1" applyBorder="1" applyAlignment="1" applyProtection="1">
      <alignment vertical="center"/>
    </xf>
    <xf numFmtId="4" fontId="4" fillId="0" borderId="11" xfId="0" applyNumberFormat="1" applyFont="1" applyBorder="1" applyAlignment="1">
      <alignment vertical="center"/>
      <protection locked="0"/>
    </xf>
    <xf numFmtId="0" fontId="4" fillId="0" borderId="6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vertical="center"/>
    </xf>
    <xf numFmtId="0" fontId="23" fillId="0" borderId="0" xfId="0" applyFont="1" applyAlignment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7" fillId="0" borderId="11" xfId="0" applyFont="1" applyBorder="1" applyAlignment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top"/>
    </xf>
    <xf numFmtId="0" fontId="2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/>
    </xf>
    <xf numFmtId="4" fontId="4" fillId="0" borderId="12" xfId="0" applyNumberFormat="1" applyFont="1" applyBorder="1" applyAlignment="1">
      <alignment horizontal="right" vertical="center"/>
      <protection locked="0"/>
    </xf>
    <xf numFmtId="0" fontId="4" fillId="0" borderId="6" xfId="0" applyFont="1" applyBorder="1" applyAlignment="1">
      <alignment horizontal="left" vertical="center"/>
      <protection locked="0"/>
    </xf>
    <xf numFmtId="0" fontId="4" fillId="0" borderId="12" xfId="0" applyFont="1" applyBorder="1" applyAlignment="1">
      <alignment horizontal="right" vertical="center"/>
      <protection locked="0"/>
    </xf>
    <xf numFmtId="0" fontId="6" fillId="0" borderId="7" xfId="0" applyFont="1" applyBorder="1" applyAlignment="1" applyProtection="1"/>
    <xf numFmtId="0" fontId="19" fillId="0" borderId="6" xfId="0" applyFont="1" applyBorder="1" applyAlignment="1" applyProtection="1">
      <alignment horizontal="center" vertical="center"/>
    </xf>
    <xf numFmtId="0" fontId="19" fillId="0" borderId="12" xfId="0" applyFont="1" applyBorder="1" applyAlignment="1" applyProtection="1">
      <alignment horizontal="right" vertical="center"/>
    </xf>
    <xf numFmtId="4" fontId="19" fillId="0" borderId="12" xfId="0" applyNumberFormat="1" applyFont="1" applyBorder="1" applyAlignment="1" applyProtection="1">
      <alignment horizontal="right" vertical="center"/>
    </xf>
    <xf numFmtId="4" fontId="19" fillId="0" borderId="7" xfId="0" applyNumberFormat="1" applyFont="1" applyBorder="1" applyAlignment="1" applyProtection="1">
      <alignment horizontal="right" vertical="center"/>
    </xf>
    <xf numFmtId="0" fontId="4" fillId="0" borderId="12" xfId="0" applyFont="1" applyBorder="1" applyAlignment="1" applyProtection="1">
      <alignment horizontal="right" vertical="center"/>
    </xf>
    <xf numFmtId="0" fontId="19" fillId="0" borderId="6" xfId="0" applyFont="1" applyBorder="1" applyAlignment="1">
      <alignment horizontal="center" vertical="center"/>
      <protection locked="0"/>
    </xf>
    <xf numFmtId="4" fontId="19" fillId="0" borderId="12" xfId="0" applyNumberFormat="1" applyFont="1" applyBorder="1" applyAlignment="1">
      <alignment horizontal="right" vertical="center"/>
      <protection locked="0"/>
    </xf>
    <xf numFmtId="4" fontId="19" fillId="0" borderId="7" xfId="0" applyNumberFormat="1" applyFont="1" applyBorder="1" applyAlignment="1">
      <alignment horizontal="right"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opLeftCell="A23" workbookViewId="0">
      <selection activeCell="A2" sqref="A2:D2"/>
    </sheetView>
  </sheetViews>
  <sheetFormatPr defaultColWidth="10.7083333333333" defaultRowHeight="12" customHeight="1" outlineLevelCol="3"/>
  <cols>
    <col min="1" max="1" width="37.1416666666667" customWidth="1"/>
    <col min="2" max="2" width="41.575" customWidth="1"/>
    <col min="3" max="3" width="42.7083333333333" customWidth="1"/>
    <col min="4" max="4" width="39.575" customWidth="1"/>
  </cols>
  <sheetData>
    <row r="1" ht="19.5" customHeight="1" spans="4:4">
      <c r="D1" s="144" t="s">
        <v>0</v>
      </c>
    </row>
    <row r="2" ht="36" customHeight="1" spans="1:4">
      <c r="A2" s="4" t="s">
        <v>1</v>
      </c>
      <c r="B2" s="266"/>
      <c r="C2" s="266"/>
      <c r="D2" s="266"/>
    </row>
    <row r="3" ht="24" customHeight="1" spans="1:4">
      <c r="A3" s="61" t="str">
        <f>"单位名称："&amp;"迪庆藏族自治州农业农村局"</f>
        <v>单位名称：迪庆藏族自治州农业农村局</v>
      </c>
      <c r="B3" s="267"/>
      <c r="C3" s="267"/>
      <c r="D3" s="59" t="s">
        <v>2</v>
      </c>
    </row>
    <row r="4" ht="19.5" customHeight="1" spans="1:4">
      <c r="A4" s="12" t="s">
        <v>3</v>
      </c>
      <c r="B4" s="14"/>
      <c r="C4" s="12" t="s">
        <v>4</v>
      </c>
      <c r="D4" s="14"/>
    </row>
    <row r="5" ht="19.5" customHeight="1" spans="1:4">
      <c r="A5" s="93" t="s">
        <v>5</v>
      </c>
      <c r="B5" s="93" t="s">
        <v>6</v>
      </c>
      <c r="C5" s="93" t="s">
        <v>7</v>
      </c>
      <c r="D5" s="93" t="s">
        <v>6</v>
      </c>
    </row>
    <row r="6" ht="19.5" customHeight="1" spans="1:4">
      <c r="A6" s="96"/>
      <c r="B6" s="96"/>
      <c r="C6" s="96"/>
      <c r="D6" s="96"/>
    </row>
    <row r="7" ht="22.5" customHeight="1" spans="1:4">
      <c r="A7" s="233" t="s">
        <v>8</v>
      </c>
      <c r="B7" s="182">
        <v>18205671.72</v>
      </c>
      <c r="C7" s="233" t="s">
        <v>9</v>
      </c>
      <c r="D7" s="182">
        <v>73832</v>
      </c>
    </row>
    <row r="8" ht="22.5" customHeight="1" spans="1:4">
      <c r="A8" s="233" t="s">
        <v>10</v>
      </c>
      <c r="B8" s="182"/>
      <c r="C8" s="233" t="s">
        <v>11</v>
      </c>
      <c r="D8" s="182"/>
    </row>
    <row r="9" ht="22.5" customHeight="1" spans="1:4">
      <c r="A9" s="233" t="s">
        <v>12</v>
      </c>
      <c r="B9" s="182"/>
      <c r="C9" s="233" t="s">
        <v>13</v>
      </c>
      <c r="D9" s="182"/>
    </row>
    <row r="10" ht="22.5" customHeight="1" spans="1:4">
      <c r="A10" s="233" t="s">
        <v>14</v>
      </c>
      <c r="B10" s="137"/>
      <c r="C10" s="233" t="s">
        <v>15</v>
      </c>
      <c r="D10" s="182"/>
    </row>
    <row r="11" ht="22.5" customHeight="1" spans="1:4">
      <c r="A11" s="233" t="s">
        <v>16</v>
      </c>
      <c r="B11" s="182">
        <v>800000</v>
      </c>
      <c r="C11" s="228" t="s">
        <v>17</v>
      </c>
      <c r="D11" s="137"/>
    </row>
    <row r="12" ht="22.5" customHeight="1" spans="1:4">
      <c r="A12" s="233" t="s">
        <v>18</v>
      </c>
      <c r="B12" s="137"/>
      <c r="C12" s="228" t="s">
        <v>19</v>
      </c>
      <c r="D12" s="137"/>
    </row>
    <row r="13" ht="22.5" customHeight="1" spans="1:4">
      <c r="A13" s="233" t="s">
        <v>20</v>
      </c>
      <c r="B13" s="137"/>
      <c r="C13" s="228" t="s">
        <v>21</v>
      </c>
      <c r="D13" s="137"/>
    </row>
    <row r="14" ht="22.5" customHeight="1" spans="1:4">
      <c r="A14" s="233" t="s">
        <v>22</v>
      </c>
      <c r="B14" s="137"/>
      <c r="C14" s="228" t="s">
        <v>23</v>
      </c>
      <c r="D14" s="137">
        <v>1503712.77</v>
      </c>
    </row>
    <row r="15" ht="22.5" customHeight="1" spans="1:4">
      <c r="A15" s="268" t="s">
        <v>24</v>
      </c>
      <c r="B15" s="137"/>
      <c r="C15" s="228" t="s">
        <v>25</v>
      </c>
      <c r="D15" s="137">
        <v>1241211.27</v>
      </c>
    </row>
    <row r="16" ht="22.5" customHeight="1" spans="1:4">
      <c r="A16" s="268" t="s">
        <v>26</v>
      </c>
      <c r="B16" s="269">
        <v>800000</v>
      </c>
      <c r="C16" s="228" t="s">
        <v>27</v>
      </c>
      <c r="D16" s="137"/>
    </row>
    <row r="17" ht="22.5" customHeight="1" spans="1:4">
      <c r="A17" s="270"/>
      <c r="B17" s="271"/>
      <c r="C17" s="228" t="s">
        <v>28</v>
      </c>
      <c r="D17" s="137"/>
    </row>
    <row r="18" ht="22.5" customHeight="1" spans="1:4">
      <c r="A18" s="272"/>
      <c r="B18" s="272"/>
      <c r="C18" s="228" t="s">
        <v>29</v>
      </c>
      <c r="D18" s="137">
        <v>15351006.08</v>
      </c>
    </row>
    <row r="19" ht="22.5" customHeight="1" spans="1:4">
      <c r="A19" s="272"/>
      <c r="B19" s="272"/>
      <c r="C19" s="228" t="s">
        <v>30</v>
      </c>
      <c r="D19" s="137"/>
    </row>
    <row r="20" ht="22.5" customHeight="1" spans="1:4">
      <c r="A20" s="272"/>
      <c r="B20" s="272"/>
      <c r="C20" s="228" t="s">
        <v>31</v>
      </c>
      <c r="D20" s="137"/>
    </row>
    <row r="21" ht="22.5" customHeight="1" spans="1:4">
      <c r="A21" s="272"/>
      <c r="B21" s="272"/>
      <c r="C21" s="228" t="s">
        <v>32</v>
      </c>
      <c r="D21" s="137"/>
    </row>
    <row r="22" ht="22.5" customHeight="1" spans="1:4">
      <c r="A22" s="272"/>
      <c r="B22" s="272"/>
      <c r="C22" s="228" t="s">
        <v>33</v>
      </c>
      <c r="D22" s="137"/>
    </row>
    <row r="23" ht="22.5" customHeight="1" spans="1:4">
      <c r="A23" s="272"/>
      <c r="B23" s="272"/>
      <c r="C23" s="228" t="s">
        <v>34</v>
      </c>
      <c r="D23" s="137"/>
    </row>
    <row r="24" ht="22.5" customHeight="1" spans="1:4">
      <c r="A24" s="272"/>
      <c r="B24" s="272"/>
      <c r="C24" s="228" t="s">
        <v>35</v>
      </c>
      <c r="D24" s="137"/>
    </row>
    <row r="25" ht="22.5" customHeight="1" spans="1:4">
      <c r="A25" s="272"/>
      <c r="B25" s="272"/>
      <c r="C25" s="228" t="s">
        <v>36</v>
      </c>
      <c r="D25" s="137">
        <v>1122939.58</v>
      </c>
    </row>
    <row r="26" ht="22.5" customHeight="1" spans="1:4">
      <c r="A26" s="272"/>
      <c r="B26" s="272"/>
      <c r="C26" s="228" t="s">
        <v>37</v>
      </c>
      <c r="D26" s="137"/>
    </row>
    <row r="27" ht="22.5" customHeight="1" spans="1:4">
      <c r="A27" s="272"/>
      <c r="B27" s="272"/>
      <c r="C27" s="228" t="s">
        <v>38</v>
      </c>
      <c r="D27" s="137"/>
    </row>
    <row r="28" ht="22.5" customHeight="1" spans="1:4">
      <c r="A28" s="272"/>
      <c r="B28" s="272"/>
      <c r="C28" s="228" t="s">
        <v>39</v>
      </c>
      <c r="D28" s="137"/>
    </row>
    <row r="29" ht="22.5" customHeight="1" spans="1:4">
      <c r="A29" s="272"/>
      <c r="B29" s="272"/>
      <c r="C29" s="228" t="s">
        <v>40</v>
      </c>
      <c r="D29" s="137"/>
    </row>
    <row r="30" ht="22.5" customHeight="1" spans="1:4">
      <c r="A30" s="273"/>
      <c r="B30" s="274"/>
      <c r="C30" s="228" t="s">
        <v>41</v>
      </c>
      <c r="D30" s="137"/>
    </row>
    <row r="31" ht="22.5" customHeight="1" spans="1:4">
      <c r="A31" s="273"/>
      <c r="B31" s="274"/>
      <c r="C31" s="228" t="s">
        <v>42</v>
      </c>
      <c r="D31" s="137"/>
    </row>
    <row r="32" ht="22.5" customHeight="1" spans="1:4">
      <c r="A32" s="273"/>
      <c r="B32" s="274"/>
      <c r="C32" s="228" t="s">
        <v>43</v>
      </c>
      <c r="D32" s="137"/>
    </row>
    <row r="33" ht="22.5" customHeight="1" spans="1:4">
      <c r="A33" s="273" t="s">
        <v>44</v>
      </c>
      <c r="B33" s="275">
        <v>19005671.72</v>
      </c>
      <c r="C33" s="234" t="s">
        <v>45</v>
      </c>
      <c r="D33" s="276">
        <v>19292701.7</v>
      </c>
    </row>
    <row r="34" ht="22.5" customHeight="1" spans="1:4">
      <c r="A34" s="268" t="s">
        <v>46</v>
      </c>
      <c r="B34" s="231">
        <v>287029.98</v>
      </c>
      <c r="C34" s="233" t="s">
        <v>47</v>
      </c>
      <c r="D34" s="71"/>
    </row>
    <row r="35" ht="22.5" customHeight="1" spans="1:4">
      <c r="A35" s="268" t="s">
        <v>48</v>
      </c>
      <c r="B35" s="231">
        <v>287029.98</v>
      </c>
      <c r="C35" s="233" t="s">
        <v>48</v>
      </c>
      <c r="D35" s="70"/>
    </row>
    <row r="36" ht="22.5" customHeight="1" spans="1:4">
      <c r="A36" s="268" t="s">
        <v>49</v>
      </c>
      <c r="B36" s="277"/>
      <c r="C36" s="233" t="s">
        <v>50</v>
      </c>
      <c r="D36" s="71"/>
    </row>
    <row r="37" ht="22.5" customHeight="1" spans="1:4">
      <c r="A37" s="278" t="s">
        <v>51</v>
      </c>
      <c r="B37" s="279">
        <v>19292701.7</v>
      </c>
      <c r="C37" s="234" t="s">
        <v>52</v>
      </c>
      <c r="D37" s="280">
        <v>19292701.7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selection activeCell="A11" sqref="A11"/>
    </sheetView>
  </sheetViews>
  <sheetFormatPr defaultColWidth="10.7083333333333" defaultRowHeight="14.25" customHeight="1" outlineLevelCol="5"/>
  <cols>
    <col min="1" max="1" width="37.575" customWidth="1"/>
    <col min="2" max="2" width="19.7083333333333" customWidth="1"/>
    <col min="3" max="3" width="37.575" customWidth="1"/>
    <col min="4" max="6" width="33.2833333333333" customWidth="1"/>
  </cols>
  <sheetData>
    <row r="1" ht="15.75" customHeight="1" spans="1:6">
      <c r="A1" s="145">
        <v>1</v>
      </c>
      <c r="B1" s="146">
        <v>0</v>
      </c>
      <c r="C1" s="145">
        <v>1</v>
      </c>
      <c r="D1" s="147"/>
      <c r="E1" s="147"/>
      <c r="F1" s="144" t="s">
        <v>446</v>
      </c>
    </row>
    <row r="2" ht="36.75" customHeight="1" spans="1:6">
      <c r="A2" s="148" t="s">
        <v>447</v>
      </c>
      <c r="B2" s="149" t="s">
        <v>448</v>
      </c>
      <c r="C2" s="150"/>
      <c r="D2" s="151"/>
      <c r="E2" s="151"/>
      <c r="F2" s="151"/>
    </row>
    <row r="3" ht="13.5" customHeight="1" spans="1:6">
      <c r="A3" s="6" t="str">
        <f>"单位名称："&amp;"迪庆藏族自治州农业农村局"</f>
        <v>单位名称：迪庆藏族自治州农业农村局</v>
      </c>
      <c r="B3" s="6" t="s">
        <v>449</v>
      </c>
      <c r="C3" s="145"/>
      <c r="D3" s="147"/>
      <c r="E3" s="147"/>
      <c r="F3" s="144" t="s">
        <v>2</v>
      </c>
    </row>
    <row r="4" ht="19.5" customHeight="1" spans="1:6">
      <c r="A4" s="152" t="s">
        <v>215</v>
      </c>
      <c r="B4" s="153" t="s">
        <v>75</v>
      </c>
      <c r="C4" s="154" t="s">
        <v>76</v>
      </c>
      <c r="D4" s="13" t="s">
        <v>450</v>
      </c>
      <c r="E4" s="13"/>
      <c r="F4" s="14"/>
    </row>
    <row r="5" ht="18.75" customHeight="1" spans="1:6">
      <c r="A5" s="155"/>
      <c r="B5" s="156"/>
      <c r="C5" s="139"/>
      <c r="D5" s="138" t="s">
        <v>57</v>
      </c>
      <c r="E5" s="138" t="s">
        <v>77</v>
      </c>
      <c r="F5" s="138" t="s">
        <v>78</v>
      </c>
    </row>
    <row r="6" ht="18.75" customHeight="1" spans="1:6">
      <c r="A6" s="155">
        <v>1</v>
      </c>
      <c r="B6" s="157" t="s">
        <v>171</v>
      </c>
      <c r="C6" s="139">
        <v>3</v>
      </c>
      <c r="D6" s="138">
        <v>4</v>
      </c>
      <c r="E6" s="138">
        <v>5</v>
      </c>
      <c r="F6" s="138">
        <v>6</v>
      </c>
    </row>
    <row r="7" ht="22.5" customHeight="1" spans="1:6">
      <c r="A7" s="158"/>
      <c r="B7" s="121"/>
      <c r="C7" s="121"/>
      <c r="D7" s="122"/>
      <c r="E7" s="159"/>
      <c r="F7" s="159"/>
    </row>
    <row r="8" ht="22.5" customHeight="1" spans="1:6">
      <c r="A8" s="158"/>
      <c r="B8" s="121"/>
      <c r="C8" s="121"/>
      <c r="D8" s="122"/>
      <c r="E8" s="159"/>
      <c r="F8" s="159"/>
    </row>
    <row r="9" ht="22.5" customHeight="1" spans="1:6">
      <c r="A9" s="160" t="s">
        <v>127</v>
      </c>
      <c r="B9" s="161" t="s">
        <v>127</v>
      </c>
      <c r="C9" s="162" t="s">
        <v>127</v>
      </c>
      <c r="D9" s="163"/>
      <c r="E9" s="164"/>
      <c r="F9" s="164"/>
    </row>
    <row r="11" customHeight="1" spans="1:1">
      <c r="A11" s="28" t="s">
        <v>451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3"/>
  <sheetViews>
    <sheetView showZeros="0" workbookViewId="0">
      <selection activeCell="F13" sqref="F13"/>
    </sheetView>
  </sheetViews>
  <sheetFormatPr defaultColWidth="10.7083333333333" defaultRowHeight="14.25" customHeight="1"/>
  <cols>
    <col min="1" max="1" width="45.7083333333333" customWidth="1"/>
    <col min="2" max="2" width="25.2833333333333" customWidth="1"/>
    <col min="3" max="3" width="41.1416666666667" customWidth="1"/>
    <col min="4" max="4" width="9" customWidth="1"/>
    <col min="5" max="5" width="12" customWidth="1"/>
    <col min="6" max="17" width="19.2833333333333" customWidth="1"/>
  </cols>
  <sheetData>
    <row r="1" ht="15.75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O1" s="85"/>
      <c r="P1" s="85"/>
      <c r="Q1" s="59" t="s">
        <v>452</v>
      </c>
    </row>
    <row r="2" ht="35.25" customHeight="1" spans="1:17">
      <c r="A2" s="60" t="s">
        <v>453</v>
      </c>
      <c r="B2" s="5"/>
      <c r="C2" s="5"/>
      <c r="D2" s="5"/>
      <c r="E2" s="5"/>
      <c r="F2" s="5"/>
      <c r="G2" s="5"/>
      <c r="H2" s="5"/>
      <c r="I2" s="5"/>
      <c r="J2" s="5"/>
      <c r="K2" s="88"/>
      <c r="L2" s="5"/>
      <c r="M2" s="5"/>
      <c r="N2" s="5"/>
      <c r="O2" s="88"/>
      <c r="P2" s="88"/>
      <c r="Q2" s="5"/>
    </row>
    <row r="3" ht="18.75" customHeight="1" spans="1:17">
      <c r="A3" s="61" t="str">
        <f>"单位名称："&amp;"迪庆藏族自治州农业农村局"</f>
        <v>单位名称：迪庆藏族自治州农业农村局</v>
      </c>
      <c r="B3" s="8"/>
      <c r="C3" s="8"/>
      <c r="D3" s="8"/>
      <c r="E3" s="8"/>
      <c r="F3" s="8"/>
      <c r="G3" s="8"/>
      <c r="H3" s="8"/>
      <c r="I3" s="8"/>
      <c r="J3" s="8"/>
      <c r="O3" s="129"/>
      <c r="P3" s="129"/>
      <c r="Q3" s="144" t="s">
        <v>206</v>
      </c>
    </row>
    <row r="4" ht="15.75" customHeight="1" spans="1:17">
      <c r="A4" s="11" t="s">
        <v>454</v>
      </c>
      <c r="B4" s="112" t="s">
        <v>455</v>
      </c>
      <c r="C4" s="112" t="s">
        <v>456</v>
      </c>
      <c r="D4" s="112" t="s">
        <v>457</v>
      </c>
      <c r="E4" s="112" t="s">
        <v>458</v>
      </c>
      <c r="F4" s="112" t="s">
        <v>459</v>
      </c>
      <c r="G4" s="65" t="s">
        <v>222</v>
      </c>
      <c r="H4" s="65"/>
      <c r="I4" s="65"/>
      <c r="J4" s="65"/>
      <c r="K4" s="94"/>
      <c r="L4" s="65"/>
      <c r="M4" s="65"/>
      <c r="N4" s="65"/>
      <c r="O4" s="132"/>
      <c r="P4" s="94"/>
      <c r="Q4" s="66"/>
    </row>
    <row r="5" ht="17.25" customHeight="1" spans="1:17">
      <c r="A5" s="16"/>
      <c r="B5" s="114"/>
      <c r="C5" s="114"/>
      <c r="D5" s="114"/>
      <c r="E5" s="114"/>
      <c r="F5" s="114"/>
      <c r="G5" s="114" t="s">
        <v>57</v>
      </c>
      <c r="H5" s="114" t="s">
        <v>60</v>
      </c>
      <c r="I5" s="114" t="s">
        <v>460</v>
      </c>
      <c r="J5" s="114" t="s">
        <v>461</v>
      </c>
      <c r="K5" s="141" t="s">
        <v>462</v>
      </c>
      <c r="L5" s="133" t="s">
        <v>80</v>
      </c>
      <c r="M5" s="133"/>
      <c r="N5" s="133"/>
      <c r="O5" s="142"/>
      <c r="P5" s="143"/>
      <c r="Q5" s="116"/>
    </row>
    <row r="6" ht="54" customHeight="1" spans="1:17">
      <c r="A6" s="18"/>
      <c r="B6" s="116"/>
      <c r="C6" s="116"/>
      <c r="D6" s="116"/>
      <c r="E6" s="116"/>
      <c r="F6" s="116"/>
      <c r="G6" s="116"/>
      <c r="H6" s="116" t="s">
        <v>59</v>
      </c>
      <c r="I6" s="116"/>
      <c r="J6" s="116"/>
      <c r="K6" s="117"/>
      <c r="L6" s="116" t="s">
        <v>59</v>
      </c>
      <c r="M6" s="116" t="s">
        <v>66</v>
      </c>
      <c r="N6" s="116" t="s">
        <v>229</v>
      </c>
      <c r="O6" s="136" t="s">
        <v>68</v>
      </c>
      <c r="P6" s="117" t="s">
        <v>69</v>
      </c>
      <c r="Q6" s="116" t="s">
        <v>70</v>
      </c>
    </row>
    <row r="7" ht="19.5" customHeight="1" spans="1:17">
      <c r="A7" s="96">
        <v>1</v>
      </c>
      <c r="B7" s="138">
        <v>2</v>
      </c>
      <c r="C7" s="138">
        <v>3</v>
      </c>
      <c r="D7" s="138">
        <v>4</v>
      </c>
      <c r="E7" s="138">
        <v>5</v>
      </c>
      <c r="F7" s="138">
        <v>6</v>
      </c>
      <c r="G7" s="139">
        <v>7</v>
      </c>
      <c r="H7" s="139">
        <v>8</v>
      </c>
      <c r="I7" s="139">
        <v>9</v>
      </c>
      <c r="J7" s="139">
        <v>10</v>
      </c>
      <c r="K7" s="139">
        <v>11</v>
      </c>
      <c r="L7" s="139">
        <v>12</v>
      </c>
      <c r="M7" s="139">
        <v>13</v>
      </c>
      <c r="N7" s="139">
        <v>14</v>
      </c>
      <c r="O7" s="139">
        <v>15</v>
      </c>
      <c r="P7" s="139">
        <v>16</v>
      </c>
      <c r="Q7" s="139">
        <v>17</v>
      </c>
    </row>
    <row r="8" ht="22.5" customHeight="1" spans="1:17">
      <c r="A8" s="119" t="s">
        <v>72</v>
      </c>
      <c r="B8" s="120"/>
      <c r="C8" s="120"/>
      <c r="D8" s="120"/>
      <c r="E8" s="140">
        <v>9</v>
      </c>
      <c r="F8" s="122"/>
      <c r="G8" s="122"/>
      <c r="H8" s="122"/>
      <c r="I8" s="122"/>
      <c r="J8" s="122"/>
      <c r="K8" s="122"/>
      <c r="L8" s="122"/>
      <c r="M8" s="122"/>
      <c r="N8" s="122"/>
      <c r="O8" s="137"/>
      <c r="P8" s="122"/>
      <c r="Q8" s="122"/>
    </row>
    <row r="9" ht="22.5" customHeight="1" spans="1:17">
      <c r="A9" s="119" t="str">
        <f t="shared" ref="A9:A10" si="0">"    "&amp;"公务用车运行维护费"</f>
        <v>    公务用车运行维护费</v>
      </c>
      <c r="B9" s="120" t="s">
        <v>463</v>
      </c>
      <c r="C9" s="120" t="s">
        <v>464</v>
      </c>
      <c r="D9" s="120" t="s">
        <v>465</v>
      </c>
      <c r="E9" s="140">
        <v>1</v>
      </c>
      <c r="F9" s="122">
        <v>36000</v>
      </c>
      <c r="G9" s="122">
        <v>36000</v>
      </c>
      <c r="H9" s="122">
        <v>36000</v>
      </c>
      <c r="I9" s="122"/>
      <c r="J9" s="122"/>
      <c r="K9" s="122"/>
      <c r="L9" s="122"/>
      <c r="M9" s="122"/>
      <c r="N9" s="122"/>
      <c r="O9" s="137"/>
      <c r="P9" s="122"/>
      <c r="Q9" s="122"/>
    </row>
    <row r="10" ht="22.5" customHeight="1" spans="1:17">
      <c r="A10" s="119" t="str">
        <f t="shared" si="0"/>
        <v>    公务用车运行维护费</v>
      </c>
      <c r="B10" s="120" t="s">
        <v>466</v>
      </c>
      <c r="C10" s="120" t="s">
        <v>467</v>
      </c>
      <c r="D10" s="120" t="s">
        <v>468</v>
      </c>
      <c r="E10" s="140">
        <v>4</v>
      </c>
      <c r="F10" s="122">
        <v>24000</v>
      </c>
      <c r="G10" s="122">
        <v>24000</v>
      </c>
      <c r="H10" s="122">
        <v>24000</v>
      </c>
      <c r="I10" s="122"/>
      <c r="J10" s="122"/>
      <c r="K10" s="122"/>
      <c r="L10" s="122"/>
      <c r="M10" s="122"/>
      <c r="N10" s="122"/>
      <c r="O10" s="137"/>
      <c r="P10" s="122"/>
      <c r="Q10" s="122"/>
    </row>
    <row r="11" ht="22.5" customHeight="1" spans="1:17">
      <c r="A11" s="119" t="str">
        <f>"    "&amp;"迪庆州农业农村局2025年长江流域重点水域禁捕项目经费"</f>
        <v>    迪庆州农业农村局2025年长江流域重点水域禁捕项目经费</v>
      </c>
      <c r="B11" s="120" t="s">
        <v>303</v>
      </c>
      <c r="C11" s="120" t="s">
        <v>469</v>
      </c>
      <c r="D11" s="120" t="s">
        <v>470</v>
      </c>
      <c r="E11" s="140">
        <v>2</v>
      </c>
      <c r="F11" s="122">
        <v>10000</v>
      </c>
      <c r="G11" s="122">
        <v>10000</v>
      </c>
      <c r="H11" s="122">
        <v>10000</v>
      </c>
      <c r="I11" s="122"/>
      <c r="J11" s="122"/>
      <c r="K11" s="122"/>
      <c r="L11" s="122"/>
      <c r="M11" s="122"/>
      <c r="N11" s="122"/>
      <c r="O11" s="137"/>
      <c r="P11" s="122"/>
      <c r="Q11" s="122"/>
    </row>
    <row r="12" ht="22.5" customHeight="1" spans="1:17">
      <c r="A12" s="119" t="str">
        <f>"    "&amp;"2025年上海市杨浦区、宝山区和嘉定区工作经费"</f>
        <v>    2025年上海市杨浦区、宝山区和嘉定区工作经费</v>
      </c>
      <c r="B12" s="120" t="s">
        <v>471</v>
      </c>
      <c r="C12" s="120" t="s">
        <v>469</v>
      </c>
      <c r="D12" s="120" t="s">
        <v>470</v>
      </c>
      <c r="E12" s="140">
        <v>2</v>
      </c>
      <c r="F12" s="122">
        <v>20000</v>
      </c>
      <c r="G12" s="122">
        <v>20000</v>
      </c>
      <c r="H12" s="122"/>
      <c r="I12" s="122"/>
      <c r="J12" s="122"/>
      <c r="K12" s="122"/>
      <c r="L12" s="122">
        <v>20000</v>
      </c>
      <c r="M12" s="122"/>
      <c r="N12" s="122"/>
      <c r="O12" s="137"/>
      <c r="P12" s="122"/>
      <c r="Q12" s="122">
        <v>20000</v>
      </c>
    </row>
    <row r="13" ht="22.5" customHeight="1" spans="1:17">
      <c r="A13" s="123" t="s">
        <v>127</v>
      </c>
      <c r="B13" s="124"/>
      <c r="C13" s="124"/>
      <c r="D13" s="124"/>
      <c r="E13" s="140"/>
      <c r="F13" s="122">
        <v>90000</v>
      </c>
      <c r="G13" s="122">
        <v>90000</v>
      </c>
      <c r="H13" s="122">
        <v>70000</v>
      </c>
      <c r="I13" s="122"/>
      <c r="J13" s="122"/>
      <c r="K13" s="122"/>
      <c r="L13" s="122">
        <v>20000</v>
      </c>
      <c r="M13" s="122"/>
      <c r="N13" s="122"/>
      <c r="O13" s="137"/>
      <c r="P13" s="122"/>
      <c r="Q13" s="122">
        <v>20000</v>
      </c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4"/>
  <sheetViews>
    <sheetView showZeros="0" workbookViewId="0">
      <selection activeCell="A1" sqref="A1"/>
    </sheetView>
  </sheetViews>
  <sheetFormatPr defaultColWidth="10.7083333333333" defaultRowHeight="14.25" customHeight="1"/>
  <cols>
    <col min="1" max="1" width="36.7083333333333" customWidth="1"/>
    <col min="2" max="3" width="25.575" customWidth="1"/>
    <col min="4" max="14" width="22.1416666666667" customWidth="1"/>
  </cols>
  <sheetData>
    <row r="1" ht="13.5" customHeight="1" spans="1:14">
      <c r="A1" s="106"/>
      <c r="B1" s="106"/>
      <c r="C1" s="107"/>
      <c r="D1" s="106"/>
      <c r="E1" s="106"/>
      <c r="F1" s="106"/>
      <c r="G1" s="106"/>
      <c r="H1" s="108"/>
      <c r="I1" s="126"/>
      <c r="J1" s="126"/>
      <c r="K1" s="126"/>
      <c r="L1" s="85"/>
      <c r="M1" s="127"/>
      <c r="N1" s="128" t="s">
        <v>472</v>
      </c>
    </row>
    <row r="2" ht="34.5" customHeight="1" spans="1:14">
      <c r="A2" s="60" t="s">
        <v>473</v>
      </c>
      <c r="B2" s="109"/>
      <c r="C2" s="88"/>
      <c r="D2" s="109"/>
      <c r="E2" s="109"/>
      <c r="F2" s="109"/>
      <c r="G2" s="109"/>
      <c r="H2" s="110"/>
      <c r="I2" s="109"/>
      <c r="J2" s="109"/>
      <c r="K2" s="109"/>
      <c r="L2" s="88"/>
      <c r="M2" s="110"/>
      <c r="N2" s="109"/>
    </row>
    <row r="3" ht="18.75" customHeight="1" spans="1:14">
      <c r="A3" s="89" t="str">
        <f>"单位名称："&amp;"迪庆藏族自治州农业农村局"</f>
        <v>单位名称：迪庆藏族自治州农业农村局</v>
      </c>
      <c r="B3" s="90"/>
      <c r="C3" s="111"/>
      <c r="D3" s="90"/>
      <c r="E3" s="90"/>
      <c r="F3" s="90"/>
      <c r="G3" s="90"/>
      <c r="H3" s="108"/>
      <c r="I3" s="126"/>
      <c r="J3" s="126"/>
      <c r="K3" s="126"/>
      <c r="L3" s="129"/>
      <c r="M3" s="130"/>
      <c r="N3" s="131" t="s">
        <v>206</v>
      </c>
    </row>
    <row r="4" ht="18.75" customHeight="1" spans="1:14">
      <c r="A4" s="11" t="s">
        <v>454</v>
      </c>
      <c r="B4" s="112" t="s">
        <v>474</v>
      </c>
      <c r="C4" s="113" t="s">
        <v>475</v>
      </c>
      <c r="D4" s="65" t="s">
        <v>222</v>
      </c>
      <c r="E4" s="65"/>
      <c r="F4" s="65"/>
      <c r="G4" s="65"/>
      <c r="H4" s="94"/>
      <c r="I4" s="65"/>
      <c r="J4" s="65"/>
      <c r="K4" s="65"/>
      <c r="L4" s="132"/>
      <c r="M4" s="94"/>
      <c r="N4" s="66"/>
    </row>
    <row r="5" ht="17.25" customHeight="1" spans="1:14">
      <c r="A5" s="16"/>
      <c r="B5" s="114"/>
      <c r="C5" s="115"/>
      <c r="D5" s="114" t="s">
        <v>57</v>
      </c>
      <c r="E5" s="114" t="s">
        <v>60</v>
      </c>
      <c r="F5" s="114" t="s">
        <v>460</v>
      </c>
      <c r="G5" s="114" t="s">
        <v>461</v>
      </c>
      <c r="H5" s="115" t="s">
        <v>462</v>
      </c>
      <c r="I5" s="133" t="s">
        <v>80</v>
      </c>
      <c r="J5" s="133"/>
      <c r="K5" s="133"/>
      <c r="L5" s="134"/>
      <c r="M5" s="135"/>
      <c r="N5" s="116"/>
    </row>
    <row r="6" ht="54" customHeight="1" spans="1:14">
      <c r="A6" s="18"/>
      <c r="B6" s="116"/>
      <c r="C6" s="117"/>
      <c r="D6" s="116"/>
      <c r="E6" s="116"/>
      <c r="F6" s="116"/>
      <c r="G6" s="116"/>
      <c r="H6" s="117"/>
      <c r="I6" s="116" t="s">
        <v>59</v>
      </c>
      <c r="J6" s="116" t="s">
        <v>66</v>
      </c>
      <c r="K6" s="116" t="s">
        <v>229</v>
      </c>
      <c r="L6" s="136" t="s">
        <v>68</v>
      </c>
      <c r="M6" s="117" t="s">
        <v>69</v>
      </c>
      <c r="N6" s="116" t="s">
        <v>70</v>
      </c>
    </row>
    <row r="7" ht="19.5" customHeight="1" spans="1:14">
      <c r="A7" s="118">
        <v>1</v>
      </c>
      <c r="B7" s="118">
        <v>2</v>
      </c>
      <c r="C7" s="118">
        <v>3</v>
      </c>
      <c r="D7" s="118">
        <v>4</v>
      </c>
      <c r="E7" s="118">
        <v>5</v>
      </c>
      <c r="F7" s="118">
        <v>6</v>
      </c>
      <c r="G7" s="118">
        <v>7</v>
      </c>
      <c r="H7" s="118">
        <v>8</v>
      </c>
      <c r="I7" s="118">
        <v>9</v>
      </c>
      <c r="J7" s="118">
        <v>10</v>
      </c>
      <c r="K7" s="118">
        <v>11</v>
      </c>
      <c r="L7" s="118">
        <v>12</v>
      </c>
      <c r="M7" s="118">
        <v>13</v>
      </c>
      <c r="N7" s="118">
        <v>14</v>
      </c>
    </row>
    <row r="8" ht="22.5" customHeight="1" spans="1:14">
      <c r="A8" s="119" t="s">
        <v>72</v>
      </c>
      <c r="B8" s="120"/>
      <c r="C8" s="121"/>
      <c r="D8" s="122"/>
      <c r="E8" s="122"/>
      <c r="F8" s="122"/>
      <c r="G8" s="122"/>
      <c r="H8" s="122"/>
      <c r="I8" s="122"/>
      <c r="J8" s="122"/>
      <c r="K8" s="122"/>
      <c r="L8" s="137"/>
      <c r="M8" s="122"/>
      <c r="N8" s="122"/>
    </row>
    <row r="9" ht="22.5" customHeight="1" spans="1:14">
      <c r="A9" s="119" t="str">
        <f>"    "&amp;"迪庆州农业农村局2025年农业品牌建设与市场开拓建设项目经费"</f>
        <v>    迪庆州农业农村局2025年农业品牌建设与市场开拓建设项目经费</v>
      </c>
      <c r="B9" s="120" t="s">
        <v>471</v>
      </c>
      <c r="C9" s="121" t="s">
        <v>476</v>
      </c>
      <c r="D9" s="122">
        <v>74160</v>
      </c>
      <c r="E9" s="122">
        <v>74160</v>
      </c>
      <c r="F9" s="122"/>
      <c r="G9" s="122"/>
      <c r="H9" s="122"/>
      <c r="I9" s="122"/>
      <c r="J9" s="122"/>
      <c r="K9" s="122"/>
      <c r="L9" s="137"/>
      <c r="M9" s="122"/>
      <c r="N9" s="122"/>
    </row>
    <row r="10" ht="22.5" customHeight="1" spans="1:14">
      <c r="A10" s="119" t="str">
        <f>"    "&amp;"迪庆州农业农村事业发展专项资金"</f>
        <v>    迪庆州农业农村事业发展专项资金</v>
      </c>
      <c r="B10" s="120" t="s">
        <v>471</v>
      </c>
      <c r="C10" s="121" t="s">
        <v>476</v>
      </c>
      <c r="D10" s="122">
        <v>90000</v>
      </c>
      <c r="E10" s="122">
        <v>90000</v>
      </c>
      <c r="F10" s="122"/>
      <c r="G10" s="122"/>
      <c r="H10" s="122"/>
      <c r="I10" s="122"/>
      <c r="J10" s="122"/>
      <c r="K10" s="122"/>
      <c r="L10" s="137"/>
      <c r="M10" s="122"/>
      <c r="N10" s="122"/>
    </row>
    <row r="11" ht="22.5" customHeight="1" spans="1:14">
      <c r="A11" s="119" t="str">
        <f>"    "&amp;"2025年上海市杨浦区、宝山区和嘉定区工作经费"</f>
        <v>    2025年上海市杨浦区、宝山区和嘉定区工作经费</v>
      </c>
      <c r="B11" s="120" t="s">
        <v>471</v>
      </c>
      <c r="C11" s="121" t="s">
        <v>476</v>
      </c>
      <c r="D11" s="122">
        <v>20000</v>
      </c>
      <c r="E11" s="122"/>
      <c r="F11" s="122"/>
      <c r="G11" s="122"/>
      <c r="H11" s="122"/>
      <c r="I11" s="122">
        <v>20000</v>
      </c>
      <c r="J11" s="122"/>
      <c r="K11" s="122"/>
      <c r="L11" s="137"/>
      <c r="M11" s="122"/>
      <c r="N11" s="122">
        <v>20000</v>
      </c>
    </row>
    <row r="12" ht="22.5" customHeight="1" spans="1:14">
      <c r="A12" s="119" t="str">
        <f>"    "&amp;"州级财政乡村振兴配套经费"</f>
        <v>    州级财政乡村振兴配套经费</v>
      </c>
      <c r="B12" s="120" t="s">
        <v>471</v>
      </c>
      <c r="C12" s="121" t="s">
        <v>476</v>
      </c>
      <c r="D12" s="122">
        <v>40000</v>
      </c>
      <c r="E12" s="122">
        <v>40000</v>
      </c>
      <c r="F12" s="122"/>
      <c r="G12" s="122"/>
      <c r="H12" s="122"/>
      <c r="I12" s="122"/>
      <c r="J12" s="122"/>
      <c r="K12" s="122"/>
      <c r="L12" s="137"/>
      <c r="M12" s="122"/>
      <c r="N12" s="122"/>
    </row>
    <row r="13" ht="22.5" customHeight="1" spans="1:14">
      <c r="A13" s="119" t="str">
        <f>"    "&amp;"迪庆州农业农村局2025年长江流域重点水域禁捕项目经费"</f>
        <v>    迪庆州农业农村局2025年长江流域重点水域禁捕项目经费</v>
      </c>
      <c r="B13" s="120" t="s">
        <v>471</v>
      </c>
      <c r="C13" s="121" t="s">
        <v>476</v>
      </c>
      <c r="D13" s="122">
        <v>10000</v>
      </c>
      <c r="E13" s="122">
        <v>10000</v>
      </c>
      <c r="F13" s="122"/>
      <c r="G13" s="122"/>
      <c r="H13" s="122"/>
      <c r="I13" s="122"/>
      <c r="J13" s="122"/>
      <c r="K13" s="122"/>
      <c r="L13" s="137"/>
      <c r="M13" s="122"/>
      <c r="N13" s="122"/>
    </row>
    <row r="14" ht="22.5" customHeight="1" spans="1:14">
      <c r="A14" s="123" t="s">
        <v>127</v>
      </c>
      <c r="B14" s="124"/>
      <c r="C14" s="125"/>
      <c r="D14" s="122">
        <v>234160</v>
      </c>
      <c r="E14" s="122">
        <v>214160</v>
      </c>
      <c r="F14" s="122"/>
      <c r="G14" s="122"/>
      <c r="H14" s="122"/>
      <c r="I14" s="122">
        <v>20000</v>
      </c>
      <c r="J14" s="122"/>
      <c r="K14" s="122"/>
      <c r="L14" s="137"/>
      <c r="M14" s="122"/>
      <c r="N14" s="122">
        <v>20000</v>
      </c>
    </row>
  </sheetData>
  <mergeCells count="13">
    <mergeCell ref="A2:N2"/>
    <mergeCell ref="A3:C3"/>
    <mergeCell ref="D4:N4"/>
    <mergeCell ref="I5:N5"/>
    <mergeCell ref="A14:C14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B8" sqref="B8"/>
    </sheetView>
  </sheetViews>
  <sheetFormatPr defaultColWidth="10.7083333333333" defaultRowHeight="14.25" customHeight="1" outlineLevelCol="7"/>
  <cols>
    <col min="1" max="1" width="44" customWidth="1"/>
    <col min="2" max="4" width="20.575" customWidth="1"/>
    <col min="5" max="8" width="21.1416666666667" customWidth="1"/>
  </cols>
  <sheetData>
    <row r="1" ht="19.5" customHeight="1" spans="1:8">
      <c r="A1" s="2"/>
      <c r="B1" s="2"/>
      <c r="C1" s="2"/>
      <c r="D1" s="86"/>
      <c r="H1" s="87" t="s">
        <v>477</v>
      </c>
    </row>
    <row r="2" ht="48" customHeight="1" spans="1:8">
      <c r="A2" s="60" t="s">
        <v>478</v>
      </c>
      <c r="B2" s="5"/>
      <c r="C2" s="5"/>
      <c r="D2" s="5"/>
      <c r="E2" s="88"/>
      <c r="F2" s="88"/>
      <c r="G2" s="88"/>
      <c r="H2" s="88"/>
    </row>
    <row r="3" ht="18" customHeight="1" spans="1:8">
      <c r="A3" s="89" t="str">
        <f>"单位名称："&amp;"迪庆藏族自治州农业农村局"</f>
        <v>单位名称：迪庆藏族自治州农业农村局</v>
      </c>
      <c r="B3" s="90"/>
      <c r="C3" s="90"/>
      <c r="D3" s="91"/>
      <c r="H3" s="92" t="s">
        <v>206</v>
      </c>
    </row>
    <row r="4" ht="19.5" customHeight="1" spans="1:8">
      <c r="A4" s="93" t="s">
        <v>479</v>
      </c>
      <c r="B4" s="12" t="s">
        <v>222</v>
      </c>
      <c r="C4" s="13"/>
      <c r="D4" s="14"/>
      <c r="E4" s="94" t="s">
        <v>480</v>
      </c>
      <c r="F4" s="94"/>
      <c r="G4" s="94"/>
      <c r="H4" s="95"/>
    </row>
    <row r="5" ht="40.5" customHeight="1" spans="1:8">
      <c r="A5" s="96"/>
      <c r="B5" s="97" t="s">
        <v>57</v>
      </c>
      <c r="C5" s="11" t="s">
        <v>60</v>
      </c>
      <c r="D5" s="98" t="s">
        <v>481</v>
      </c>
      <c r="E5" s="99" t="s">
        <v>482</v>
      </c>
      <c r="F5" s="99" t="s">
        <v>483</v>
      </c>
      <c r="G5" s="99" t="s">
        <v>484</v>
      </c>
      <c r="H5" s="99" t="s">
        <v>485</v>
      </c>
    </row>
    <row r="6" ht="19.5" customHeight="1" spans="1:8">
      <c r="A6" s="100">
        <v>1</v>
      </c>
      <c r="B6" s="100">
        <v>2</v>
      </c>
      <c r="C6" s="100">
        <v>3</v>
      </c>
      <c r="D6" s="101">
        <v>4</v>
      </c>
      <c r="E6" s="101">
        <v>5</v>
      </c>
      <c r="F6" s="101">
        <v>6</v>
      </c>
      <c r="G6" s="101">
        <v>7</v>
      </c>
      <c r="H6" s="100">
        <v>8</v>
      </c>
    </row>
    <row r="7" ht="22.5" customHeight="1" spans="1:8">
      <c r="A7" s="102" t="s">
        <v>72</v>
      </c>
      <c r="B7" s="103"/>
      <c r="C7" s="103"/>
      <c r="D7" s="104"/>
      <c r="E7" s="103"/>
      <c r="F7" s="103"/>
      <c r="G7" s="103"/>
      <c r="H7" s="103"/>
    </row>
    <row r="8" ht="22.5" customHeight="1" spans="1:8">
      <c r="A8" s="102" t="str">
        <f>"    "&amp;"迪庆州2025年高标准农田建设建后管护项目经费"</f>
        <v>    迪庆州2025年高标准农田建设建后管护项目经费</v>
      </c>
      <c r="B8" s="103">
        <v>100000</v>
      </c>
      <c r="C8" s="103">
        <v>100000</v>
      </c>
      <c r="D8" s="104"/>
      <c r="E8" s="103"/>
      <c r="F8" s="103">
        <v>32000</v>
      </c>
      <c r="G8" s="103">
        <v>27000</v>
      </c>
      <c r="H8" s="103">
        <v>41000</v>
      </c>
    </row>
    <row r="9" ht="22.5" customHeight="1" spans="1:8">
      <c r="A9" s="105" t="s">
        <v>57</v>
      </c>
      <c r="B9" s="103">
        <v>100000</v>
      </c>
      <c r="C9" s="103">
        <v>100000</v>
      </c>
      <c r="D9" s="104"/>
      <c r="E9" s="103"/>
      <c r="F9" s="103">
        <v>32000</v>
      </c>
      <c r="G9" s="103">
        <v>27000</v>
      </c>
      <c r="H9" s="103">
        <v>41000</v>
      </c>
    </row>
  </sheetData>
  <mergeCells count="5">
    <mergeCell ref="A2:H2"/>
    <mergeCell ref="A3:D3"/>
    <mergeCell ref="B4:D4"/>
    <mergeCell ref="E4:H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workbookViewId="0">
      <selection activeCell="B7" sqref="B7"/>
    </sheetView>
  </sheetViews>
  <sheetFormatPr defaultColWidth="10.7083333333333" defaultRowHeight="12" customHeight="1"/>
  <cols>
    <col min="1" max="1" width="40" customWidth="1"/>
    <col min="2" max="2" width="33.85" customWidth="1"/>
    <col min="3" max="5" width="27.575" customWidth="1"/>
    <col min="6" max="6" width="13.1416666666667" customWidth="1"/>
    <col min="7" max="7" width="29.2833333333333" customWidth="1"/>
    <col min="8" max="8" width="18.1416666666667" customWidth="1"/>
    <col min="9" max="9" width="15.7083333333333" customWidth="1"/>
    <col min="10" max="10" width="22" customWidth="1"/>
  </cols>
  <sheetData>
    <row r="1" ht="19.5" customHeight="1" spans="10:10">
      <c r="J1" s="85" t="s">
        <v>486</v>
      </c>
    </row>
    <row r="2" ht="36" customHeight="1" spans="1:10">
      <c r="A2" s="4" t="s">
        <v>487</v>
      </c>
      <c r="B2" s="5"/>
      <c r="C2" s="5"/>
      <c r="D2" s="5"/>
      <c r="E2" s="5"/>
      <c r="F2" s="76"/>
      <c r="G2" s="5"/>
      <c r="H2" s="76"/>
      <c r="I2" s="76"/>
      <c r="J2" s="5"/>
    </row>
    <row r="3" ht="17.25" customHeight="1" spans="1:2">
      <c r="A3" s="77" t="str">
        <f>"单位名称："&amp;"迪庆藏族自治州农业农村局"</f>
        <v>单位名称：迪庆藏族自治州农业农村局</v>
      </c>
      <c r="B3" s="78"/>
    </row>
    <row r="4" ht="44.25" customHeight="1" spans="1:10">
      <c r="A4" s="67" t="s">
        <v>338</v>
      </c>
      <c r="B4" s="67" t="s">
        <v>339</v>
      </c>
      <c r="C4" s="67" t="s">
        <v>340</v>
      </c>
      <c r="D4" s="67" t="s">
        <v>341</v>
      </c>
      <c r="E4" s="67" t="s">
        <v>342</v>
      </c>
      <c r="F4" s="79" t="s">
        <v>343</v>
      </c>
      <c r="G4" s="67" t="s">
        <v>344</v>
      </c>
      <c r="H4" s="79" t="s">
        <v>345</v>
      </c>
      <c r="I4" s="79" t="s">
        <v>346</v>
      </c>
      <c r="J4" s="67" t="s">
        <v>347</v>
      </c>
    </row>
    <row r="5" ht="19.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79">
        <v>6</v>
      </c>
      <c r="G5" s="67">
        <v>7</v>
      </c>
      <c r="H5" s="79">
        <v>8</v>
      </c>
      <c r="I5" s="79">
        <v>9</v>
      </c>
      <c r="J5" s="67">
        <v>10</v>
      </c>
    </row>
    <row r="6" ht="22.5" customHeight="1" spans="1:10">
      <c r="A6" s="80" t="s">
        <v>72</v>
      </c>
      <c r="B6" s="68"/>
      <c r="C6" s="68"/>
      <c r="D6" s="68"/>
      <c r="E6" s="81"/>
      <c r="F6" s="82"/>
      <c r="G6" s="81"/>
      <c r="H6" s="82"/>
      <c r="I6" s="82"/>
      <c r="J6" s="81"/>
    </row>
    <row r="7" ht="66" customHeight="1" spans="1:10">
      <c r="A7" s="80" t="str">
        <f>"    "&amp;"迪庆州2025年高标准农田建设建后管护项目经费"</f>
        <v>    迪庆州2025年高标准农田建设建后管护项目经费</v>
      </c>
      <c r="B7" s="83" t="s">
        <v>488</v>
      </c>
      <c r="C7" s="80" t="s">
        <v>489</v>
      </c>
      <c r="D7" s="80" t="s">
        <v>489</v>
      </c>
      <c r="E7" s="80" t="s">
        <v>489</v>
      </c>
      <c r="F7" s="84" t="s">
        <v>489</v>
      </c>
      <c r="G7" s="80" t="s">
        <v>489</v>
      </c>
      <c r="H7" s="80" t="s">
        <v>489</v>
      </c>
      <c r="I7" s="80" t="s">
        <v>489</v>
      </c>
      <c r="J7" s="80" t="s">
        <v>489</v>
      </c>
    </row>
    <row r="8" ht="22.5" customHeight="1" spans="1:10">
      <c r="A8" s="80"/>
      <c r="B8" s="80"/>
      <c r="C8" s="80" t="s">
        <v>349</v>
      </c>
      <c r="D8" s="80" t="s">
        <v>350</v>
      </c>
      <c r="E8" s="80" t="s">
        <v>490</v>
      </c>
      <c r="F8" s="84" t="s">
        <v>352</v>
      </c>
      <c r="G8" s="80" t="s">
        <v>173</v>
      </c>
      <c r="H8" s="80" t="s">
        <v>491</v>
      </c>
      <c r="I8" s="80" t="s">
        <v>355</v>
      </c>
      <c r="J8" s="80" t="s">
        <v>492</v>
      </c>
    </row>
    <row r="9" ht="22.5" customHeight="1" spans="1:10">
      <c r="A9" s="24"/>
      <c r="B9" s="24"/>
      <c r="C9" s="80" t="s">
        <v>349</v>
      </c>
      <c r="D9" s="80" t="s">
        <v>390</v>
      </c>
      <c r="E9" s="80" t="s">
        <v>493</v>
      </c>
      <c r="F9" s="84" t="s">
        <v>392</v>
      </c>
      <c r="G9" s="80" t="s">
        <v>171</v>
      </c>
      <c r="H9" s="80" t="s">
        <v>494</v>
      </c>
      <c r="I9" s="80" t="s">
        <v>355</v>
      </c>
      <c r="J9" s="80" t="s">
        <v>495</v>
      </c>
    </row>
    <row r="10" ht="22.5" customHeight="1" spans="1:10">
      <c r="A10" s="24"/>
      <c r="B10" s="24"/>
      <c r="C10" s="80" t="s">
        <v>368</v>
      </c>
      <c r="D10" s="80" t="s">
        <v>369</v>
      </c>
      <c r="E10" s="80" t="s">
        <v>496</v>
      </c>
      <c r="F10" s="84" t="s">
        <v>352</v>
      </c>
      <c r="G10" s="80" t="s">
        <v>381</v>
      </c>
      <c r="H10" s="80" t="s">
        <v>382</v>
      </c>
      <c r="I10" s="80" t="s">
        <v>355</v>
      </c>
      <c r="J10" s="80" t="s">
        <v>497</v>
      </c>
    </row>
    <row r="11" ht="22.5" customHeight="1" spans="1:10">
      <c r="A11" s="24"/>
      <c r="B11" s="24"/>
      <c r="C11" s="80" t="s">
        <v>368</v>
      </c>
      <c r="D11" s="80" t="s">
        <v>498</v>
      </c>
      <c r="E11" s="80" t="s">
        <v>499</v>
      </c>
      <c r="F11" s="84" t="s">
        <v>352</v>
      </c>
      <c r="G11" s="80" t="s">
        <v>500</v>
      </c>
      <c r="H11" s="80" t="s">
        <v>501</v>
      </c>
      <c r="I11" s="80" t="s">
        <v>373</v>
      </c>
      <c r="J11" s="80" t="s">
        <v>499</v>
      </c>
    </row>
    <row r="12" ht="22.5" customHeight="1" spans="1:10">
      <c r="A12" s="24"/>
      <c r="B12" s="24"/>
      <c r="C12" s="80" t="s">
        <v>379</v>
      </c>
      <c r="D12" s="80" t="s">
        <v>380</v>
      </c>
      <c r="E12" s="80" t="s">
        <v>502</v>
      </c>
      <c r="F12" s="84" t="s">
        <v>352</v>
      </c>
      <c r="G12" s="80" t="s">
        <v>381</v>
      </c>
      <c r="H12" s="80" t="s">
        <v>382</v>
      </c>
      <c r="I12" s="80" t="s">
        <v>355</v>
      </c>
      <c r="J12" s="80" t="s">
        <v>503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B12" sqref="B12"/>
    </sheetView>
  </sheetViews>
  <sheetFormatPr defaultColWidth="10.7083333333333" defaultRowHeight="12" customHeight="1" outlineLevelCol="7"/>
  <cols>
    <col min="1" max="1" width="33.85" customWidth="1"/>
    <col min="2" max="2" width="21.85" customWidth="1"/>
    <col min="3" max="3" width="29" customWidth="1"/>
    <col min="4" max="4" width="27.575" customWidth="1"/>
    <col min="5" max="5" width="20.85" customWidth="1"/>
    <col min="6" max="6" width="27.575" customWidth="1"/>
    <col min="7" max="7" width="29.2833333333333" customWidth="1"/>
    <col min="8" max="8" width="22" customWidth="1"/>
  </cols>
  <sheetData>
    <row r="1" ht="14.25" customHeight="1" spans="8:8">
      <c r="H1" s="59" t="s">
        <v>504</v>
      </c>
    </row>
    <row r="2" ht="34.5" customHeight="1" spans="1:8">
      <c r="A2" s="60" t="s">
        <v>505</v>
      </c>
      <c r="B2" s="5"/>
      <c r="C2" s="5"/>
      <c r="D2" s="5"/>
      <c r="E2" s="5"/>
      <c r="F2" s="5"/>
      <c r="G2" s="5"/>
      <c r="H2" s="5"/>
    </row>
    <row r="3" ht="19.5" customHeight="1" spans="1:8">
      <c r="A3" s="61" t="str">
        <f>"单位名称："&amp;"迪庆藏族自治州农业农村局"</f>
        <v>单位名称：迪庆藏族自治州农业农村局</v>
      </c>
      <c r="B3" s="7"/>
      <c r="C3" s="62"/>
      <c r="H3" s="63" t="s">
        <v>206</v>
      </c>
    </row>
    <row r="4" ht="18" customHeight="1" spans="1:8">
      <c r="A4" s="11" t="s">
        <v>215</v>
      </c>
      <c r="B4" s="11" t="s">
        <v>506</v>
      </c>
      <c r="C4" s="11" t="s">
        <v>507</v>
      </c>
      <c r="D4" s="11" t="s">
        <v>508</v>
      </c>
      <c r="E4" s="11" t="s">
        <v>509</v>
      </c>
      <c r="F4" s="64" t="s">
        <v>510</v>
      </c>
      <c r="G4" s="65"/>
      <c r="H4" s="66"/>
    </row>
    <row r="5" ht="18" customHeight="1" spans="1:8">
      <c r="A5" s="18"/>
      <c r="B5" s="18"/>
      <c r="C5" s="18"/>
      <c r="D5" s="18"/>
      <c r="E5" s="18"/>
      <c r="F5" s="67" t="s">
        <v>458</v>
      </c>
      <c r="G5" s="67" t="s">
        <v>511</v>
      </c>
      <c r="H5" s="67" t="s">
        <v>512</v>
      </c>
    </row>
    <row r="6" ht="21" customHeight="1" spans="1:8">
      <c r="A6" s="67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</row>
    <row r="7" ht="22.5" customHeight="1" spans="1:8">
      <c r="A7" s="68"/>
      <c r="B7" s="68"/>
      <c r="C7" s="68"/>
      <c r="D7" s="68"/>
      <c r="E7" s="68"/>
      <c r="F7" s="69"/>
      <c r="G7" s="70"/>
      <c r="H7" s="71"/>
    </row>
    <row r="8" ht="22.5" customHeight="1" spans="1:8">
      <c r="A8" s="72" t="s">
        <v>57</v>
      </c>
      <c r="B8" s="73"/>
      <c r="C8" s="73"/>
      <c r="D8" s="73"/>
      <c r="E8" s="74"/>
      <c r="F8" s="75"/>
      <c r="G8" s="71"/>
      <c r="H8" s="71"/>
    </row>
    <row r="10" customHeight="1" spans="1:1">
      <c r="A10" s="52" t="s">
        <v>513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C21" sqref="C21"/>
    </sheetView>
  </sheetViews>
  <sheetFormatPr defaultColWidth="9.14166666666667" defaultRowHeight="14.25" customHeight="1"/>
  <cols>
    <col min="1" max="1" width="16.3166666666667" style="29" customWidth="1"/>
    <col min="2" max="2" width="29.025" style="29" customWidth="1"/>
    <col min="3" max="3" width="23.85" style="29" customWidth="1"/>
    <col min="4" max="7" width="19.6" style="29" customWidth="1"/>
    <col min="8" max="8" width="15.425" style="29" customWidth="1"/>
    <col min="9" max="11" width="19.6" style="29" customWidth="1"/>
    <col min="12" max="16384" width="9.14166666666667" style="29"/>
  </cols>
  <sheetData>
    <row r="1" s="29" customFormat="1" customHeight="1" spans="1:1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s="29" customFormat="1" ht="13.5" customHeight="1" spans="4:11">
      <c r="D2" s="31"/>
      <c r="E2" s="31"/>
      <c r="F2" s="31"/>
      <c r="G2" s="31"/>
      <c r="K2" s="53" t="s">
        <v>514</v>
      </c>
    </row>
    <row r="3" s="29" customFormat="1" ht="27.75" customHeight="1" spans="1:11">
      <c r="A3" s="32" t="s">
        <v>515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="29" customFormat="1" ht="13.5" customHeight="1" spans="1:11">
      <c r="A4" s="33" t="str">
        <f>"单位名称："&amp;""</f>
        <v>单位名称：</v>
      </c>
      <c r="B4" s="34"/>
      <c r="C4" s="34"/>
      <c r="D4" s="34"/>
      <c r="E4" s="34"/>
      <c r="F4" s="34"/>
      <c r="G4" s="34"/>
      <c r="H4" s="35"/>
      <c r="I4" s="35"/>
      <c r="J4" s="35"/>
      <c r="K4" s="54" t="s">
        <v>206</v>
      </c>
    </row>
    <row r="5" s="29" customFormat="1" ht="21.75" customHeight="1" spans="1:11">
      <c r="A5" s="36" t="s">
        <v>295</v>
      </c>
      <c r="B5" s="36" t="s">
        <v>217</v>
      </c>
      <c r="C5" s="36" t="s">
        <v>296</v>
      </c>
      <c r="D5" s="37" t="s">
        <v>218</v>
      </c>
      <c r="E5" s="37" t="s">
        <v>219</v>
      </c>
      <c r="F5" s="37" t="s">
        <v>220</v>
      </c>
      <c r="G5" s="37" t="s">
        <v>221</v>
      </c>
      <c r="H5" s="38" t="s">
        <v>57</v>
      </c>
      <c r="I5" s="55" t="s">
        <v>516</v>
      </c>
      <c r="J5" s="56"/>
      <c r="K5" s="57"/>
    </row>
    <row r="6" s="29" customFormat="1" ht="21.75" customHeight="1" spans="1:11">
      <c r="A6" s="39"/>
      <c r="B6" s="39"/>
      <c r="C6" s="39"/>
      <c r="D6" s="40"/>
      <c r="E6" s="40"/>
      <c r="F6" s="40"/>
      <c r="G6" s="40"/>
      <c r="H6" s="41"/>
      <c r="I6" s="37" t="s">
        <v>60</v>
      </c>
      <c r="J6" s="37" t="s">
        <v>61</v>
      </c>
      <c r="K6" s="37" t="s">
        <v>62</v>
      </c>
    </row>
    <row r="7" s="29" customFormat="1" ht="40.5" customHeight="1" spans="1:11">
      <c r="A7" s="42"/>
      <c r="B7" s="42"/>
      <c r="C7" s="42"/>
      <c r="D7" s="43"/>
      <c r="E7" s="43"/>
      <c r="F7" s="43"/>
      <c r="G7" s="43"/>
      <c r="H7" s="44"/>
      <c r="I7" s="43" t="s">
        <v>59</v>
      </c>
      <c r="J7" s="43"/>
      <c r="K7" s="43"/>
    </row>
    <row r="8" s="29" customFormat="1" ht="15" customHeight="1" spans="1:11">
      <c r="A8" s="45">
        <v>1</v>
      </c>
      <c r="B8" s="45">
        <v>2</v>
      </c>
      <c r="C8" s="45">
        <v>3</v>
      </c>
      <c r="D8" s="45">
        <v>4</v>
      </c>
      <c r="E8" s="45">
        <v>5</v>
      </c>
      <c r="F8" s="45">
        <v>6</v>
      </c>
      <c r="G8" s="45">
        <v>7</v>
      </c>
      <c r="H8" s="45">
        <v>8</v>
      </c>
      <c r="I8" s="45">
        <v>9</v>
      </c>
      <c r="J8" s="58">
        <v>10</v>
      </c>
      <c r="K8" s="58">
        <v>11</v>
      </c>
    </row>
    <row r="9" s="29" customFormat="1" ht="30.65" customHeight="1" spans="1:11">
      <c r="A9" s="46"/>
      <c r="B9" s="47"/>
      <c r="C9" s="46"/>
      <c r="D9" s="46"/>
      <c r="E9" s="46"/>
      <c r="F9" s="46"/>
      <c r="G9" s="46"/>
      <c r="H9" s="48"/>
      <c r="I9" s="48"/>
      <c r="J9" s="48"/>
      <c r="K9" s="48"/>
    </row>
    <row r="10" s="29" customFormat="1" ht="30.65" customHeight="1" spans="1:11">
      <c r="A10" s="47"/>
      <c r="B10" s="47"/>
      <c r="C10" s="47"/>
      <c r="D10" s="47"/>
      <c r="E10" s="47"/>
      <c r="F10" s="47"/>
      <c r="G10" s="47"/>
      <c r="H10" s="48"/>
      <c r="I10" s="48"/>
      <c r="J10" s="48"/>
      <c r="K10" s="48"/>
    </row>
    <row r="11" s="29" customFormat="1" ht="18.75" customHeight="1" spans="1:11">
      <c r="A11" s="49" t="s">
        <v>127</v>
      </c>
      <c r="B11" s="50"/>
      <c r="C11" s="50"/>
      <c r="D11" s="50"/>
      <c r="E11" s="50"/>
      <c r="F11" s="50"/>
      <c r="G11" s="51"/>
      <c r="H11" s="48"/>
      <c r="I11" s="48"/>
      <c r="J11" s="48"/>
      <c r="K11" s="48"/>
    </row>
    <row r="13" customHeight="1" spans="2:2">
      <c r="B13" s="52" t="s">
        <v>517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tabSelected="1" workbookViewId="0">
      <selection activeCell="F29" sqref="F29"/>
    </sheetView>
  </sheetViews>
  <sheetFormatPr defaultColWidth="10.7083333333333" defaultRowHeight="14.25" customHeight="1" outlineLevelCol="6"/>
  <cols>
    <col min="1" max="1" width="34.2833333333333" customWidth="1"/>
    <col min="2" max="2" width="27" customWidth="1"/>
    <col min="3" max="3" width="36.85" customWidth="1"/>
    <col min="4" max="4" width="23.85" customWidth="1"/>
    <col min="5" max="7" width="27.85" customWidth="1"/>
  </cols>
  <sheetData>
    <row r="1" ht="18.75" customHeight="1" spans="4:7">
      <c r="D1" s="1"/>
      <c r="E1" s="2"/>
      <c r="F1" s="2"/>
      <c r="G1" s="3" t="s">
        <v>518</v>
      </c>
    </row>
    <row r="2" ht="36.75" customHeight="1" spans="1:7">
      <c r="A2" s="4" t="s">
        <v>519</v>
      </c>
      <c r="B2" s="5"/>
      <c r="C2" s="5"/>
      <c r="D2" s="5"/>
      <c r="E2" s="5"/>
      <c r="F2" s="5"/>
      <c r="G2" s="5"/>
    </row>
    <row r="3" ht="22.5" customHeight="1" spans="1:7">
      <c r="A3" s="6" t="str">
        <f>"单位名称："&amp;"迪庆藏族自治州农业农村局"</f>
        <v>单位名称：迪庆藏族自治州农业农村局</v>
      </c>
      <c r="B3" s="7"/>
      <c r="C3" s="7"/>
      <c r="D3" s="7"/>
      <c r="E3" s="8"/>
      <c r="F3" s="8"/>
      <c r="G3" s="9" t="s">
        <v>206</v>
      </c>
    </row>
    <row r="4" ht="21.75" customHeight="1" spans="1:7">
      <c r="A4" s="10" t="s">
        <v>296</v>
      </c>
      <c r="B4" s="10" t="s">
        <v>295</v>
      </c>
      <c r="C4" s="10" t="s">
        <v>217</v>
      </c>
      <c r="D4" s="11" t="s">
        <v>520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0" t="s">
        <v>521</v>
      </c>
      <c r="F5" s="10" t="s">
        <v>522</v>
      </c>
      <c r="G5" s="11" t="s">
        <v>523</v>
      </c>
    </row>
    <row r="6" ht="40.5" customHeight="1" spans="1:7">
      <c r="A6" s="17"/>
      <c r="B6" s="17"/>
      <c r="C6" s="17"/>
      <c r="D6" s="18"/>
      <c r="E6" s="17" t="s">
        <v>59</v>
      </c>
      <c r="F6" s="17"/>
      <c r="G6" s="18"/>
    </row>
    <row r="7" ht="19.5" customHeight="1" spans="1:7">
      <c r="A7" s="19">
        <v>1</v>
      </c>
      <c r="B7" s="19">
        <v>2</v>
      </c>
      <c r="C7" s="19">
        <v>3</v>
      </c>
      <c r="D7" s="19">
        <v>4</v>
      </c>
      <c r="E7" s="19">
        <v>8</v>
      </c>
      <c r="F7" s="19">
        <v>9</v>
      </c>
      <c r="G7" s="20">
        <v>10</v>
      </c>
    </row>
    <row r="8" ht="22.5" customHeight="1" spans="1:7">
      <c r="A8" s="21" t="s">
        <v>72</v>
      </c>
      <c r="B8" s="22"/>
      <c r="C8" s="22"/>
      <c r="D8" s="21"/>
      <c r="E8" s="23">
        <v>3700000</v>
      </c>
      <c r="F8" s="23">
        <v>300000</v>
      </c>
      <c r="G8" s="23">
        <v>300000</v>
      </c>
    </row>
    <row r="9" ht="22.5" customHeight="1" spans="1:7">
      <c r="A9" s="21"/>
      <c r="B9" s="22" t="s">
        <v>524</v>
      </c>
      <c r="C9" s="22" t="s">
        <v>317</v>
      </c>
      <c r="D9" s="21" t="s">
        <v>525</v>
      </c>
      <c r="E9" s="23">
        <v>50000</v>
      </c>
      <c r="F9" s="23">
        <v>300000</v>
      </c>
      <c r="G9" s="23">
        <v>300000</v>
      </c>
    </row>
    <row r="10" ht="22.5" customHeight="1" spans="1:7">
      <c r="A10" s="24"/>
      <c r="B10" s="22" t="s">
        <v>526</v>
      </c>
      <c r="C10" s="22" t="s">
        <v>315</v>
      </c>
      <c r="D10" s="21" t="s">
        <v>525</v>
      </c>
      <c r="E10" s="23">
        <v>450000</v>
      </c>
      <c r="F10" s="23"/>
      <c r="G10" s="23"/>
    </row>
    <row r="11" ht="22.5" customHeight="1" spans="1:7">
      <c r="A11" s="24"/>
      <c r="B11" s="22" t="s">
        <v>526</v>
      </c>
      <c r="C11" s="22" t="s">
        <v>322</v>
      </c>
      <c r="D11" s="21" t="s">
        <v>525</v>
      </c>
      <c r="E11" s="23">
        <v>500000</v>
      </c>
      <c r="F11" s="23"/>
      <c r="G11" s="23"/>
    </row>
    <row r="12" ht="22.5" customHeight="1" spans="1:7">
      <c r="A12" s="24"/>
      <c r="B12" s="22" t="s">
        <v>526</v>
      </c>
      <c r="C12" s="22" t="s">
        <v>310</v>
      </c>
      <c r="D12" s="21" t="s">
        <v>525</v>
      </c>
      <c r="E12" s="23">
        <v>50000</v>
      </c>
      <c r="F12" s="23"/>
      <c r="G12" s="23"/>
    </row>
    <row r="13" ht="22.5" customHeight="1" spans="1:7">
      <c r="A13" s="24"/>
      <c r="B13" s="22" t="s">
        <v>526</v>
      </c>
      <c r="C13" s="22" t="s">
        <v>330</v>
      </c>
      <c r="D13" s="21" t="s">
        <v>525</v>
      </c>
      <c r="E13" s="23">
        <v>150000</v>
      </c>
      <c r="F13" s="23"/>
      <c r="G13" s="23"/>
    </row>
    <row r="14" ht="22.5" customHeight="1" spans="1:7">
      <c r="A14" s="24"/>
      <c r="B14" s="22" t="s">
        <v>526</v>
      </c>
      <c r="C14" s="22" t="s">
        <v>334</v>
      </c>
      <c r="D14" s="21" t="s">
        <v>525</v>
      </c>
      <c r="E14" s="23">
        <v>1500000</v>
      </c>
      <c r="F14" s="23"/>
      <c r="G14" s="23"/>
    </row>
    <row r="15" ht="22.5" customHeight="1" spans="1:7">
      <c r="A15" s="24"/>
      <c r="B15" s="22" t="s">
        <v>526</v>
      </c>
      <c r="C15" s="22" t="s">
        <v>326</v>
      </c>
      <c r="D15" s="21" t="s">
        <v>525</v>
      </c>
      <c r="E15" s="23">
        <v>900000</v>
      </c>
      <c r="F15" s="23"/>
      <c r="G15" s="23"/>
    </row>
    <row r="16" ht="22.5" customHeight="1" spans="1:7">
      <c r="A16" s="24"/>
      <c r="B16" s="22" t="s">
        <v>527</v>
      </c>
      <c r="C16" s="22" t="s">
        <v>312</v>
      </c>
      <c r="D16" s="21" t="s">
        <v>528</v>
      </c>
      <c r="E16" s="23">
        <v>100000</v>
      </c>
      <c r="F16" s="23"/>
      <c r="G16" s="23"/>
    </row>
    <row r="17" ht="22.5" customHeight="1" spans="1:7">
      <c r="A17" s="25" t="s">
        <v>57</v>
      </c>
      <c r="B17" s="26" t="s">
        <v>489</v>
      </c>
      <c r="C17" s="26"/>
      <c r="D17" s="27"/>
      <c r="E17" s="23">
        <v>3700000</v>
      </c>
      <c r="F17" s="23">
        <v>300000</v>
      </c>
      <c r="G17" s="23">
        <v>300000</v>
      </c>
    </row>
    <row r="18" customHeight="1" spans="1:1">
      <c r="A18" s="28"/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topLeftCell="B2" workbookViewId="0">
      <selection activeCell="A1" sqref="A1"/>
    </sheetView>
  </sheetViews>
  <sheetFormatPr defaultColWidth="10.7083333333333" defaultRowHeight="14.25" customHeight="1"/>
  <cols>
    <col min="1" max="1" width="24.7083333333333" customWidth="1"/>
    <col min="2" max="2" width="41.1416666666667" customWidth="1"/>
    <col min="3" max="8" width="23.85" customWidth="1"/>
    <col min="9" max="11" width="24" customWidth="1"/>
    <col min="12" max="12" width="23.85" customWidth="1"/>
    <col min="13" max="13" width="24" customWidth="1"/>
    <col min="14" max="19" width="23.85" customWidth="1"/>
  </cols>
  <sheetData>
    <row r="1" ht="19.5" customHeight="1" spans="10:19">
      <c r="J1" s="237"/>
      <c r="O1" s="107"/>
      <c r="P1" s="107"/>
      <c r="Q1" s="107"/>
      <c r="R1" s="107"/>
      <c r="S1" s="85" t="s">
        <v>53</v>
      </c>
    </row>
    <row r="2" ht="57.75" customHeight="1" spans="1:19">
      <c r="A2" s="185" t="s">
        <v>54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61"/>
      <c r="P2" s="261"/>
      <c r="Q2" s="261"/>
      <c r="R2" s="261"/>
      <c r="S2" s="261"/>
    </row>
    <row r="3" ht="21" customHeight="1" spans="1:19">
      <c r="A3" s="61" t="str">
        <f>"单位名称："&amp;"迪庆藏族自治州农业农村局"</f>
        <v>单位名称：迪庆藏族自治州农业农村局</v>
      </c>
      <c r="B3" s="8"/>
      <c r="C3" s="8"/>
      <c r="D3" s="8"/>
      <c r="E3" s="8"/>
      <c r="F3" s="8"/>
      <c r="G3" s="8"/>
      <c r="H3" s="8"/>
      <c r="I3" s="8"/>
      <c r="J3" s="111"/>
      <c r="K3" s="8"/>
      <c r="L3" s="8"/>
      <c r="M3" s="8"/>
      <c r="N3" s="8"/>
      <c r="O3" s="111"/>
      <c r="P3" s="111"/>
      <c r="Q3" s="111"/>
      <c r="R3" s="111"/>
      <c r="S3" s="129" t="s">
        <v>2</v>
      </c>
    </row>
    <row r="4" ht="18.75" customHeight="1" spans="1:19">
      <c r="A4" s="244" t="s">
        <v>55</v>
      </c>
      <c r="B4" s="245" t="s">
        <v>56</v>
      </c>
      <c r="C4" s="245" t="s">
        <v>57</v>
      </c>
      <c r="D4" s="246" t="s">
        <v>58</v>
      </c>
      <c r="E4" s="247"/>
      <c r="F4" s="247"/>
      <c r="G4" s="247"/>
      <c r="H4" s="247"/>
      <c r="I4" s="247"/>
      <c r="J4" s="262"/>
      <c r="K4" s="247"/>
      <c r="L4" s="247"/>
      <c r="M4" s="247"/>
      <c r="N4" s="241"/>
      <c r="O4" s="246" t="s">
        <v>46</v>
      </c>
      <c r="P4" s="246"/>
      <c r="Q4" s="246"/>
      <c r="R4" s="246"/>
      <c r="S4" s="265"/>
    </row>
    <row r="5" ht="19.5" customHeight="1" spans="1:19">
      <c r="A5" s="248"/>
      <c r="B5" s="249"/>
      <c r="C5" s="249"/>
      <c r="D5" s="250" t="s">
        <v>59</v>
      </c>
      <c r="E5" s="250" t="s">
        <v>60</v>
      </c>
      <c r="F5" s="250" t="s">
        <v>61</v>
      </c>
      <c r="G5" s="250" t="s">
        <v>62</v>
      </c>
      <c r="H5" s="250" t="s">
        <v>63</v>
      </c>
      <c r="I5" s="263" t="s">
        <v>64</v>
      </c>
      <c r="J5" s="263"/>
      <c r="K5" s="263"/>
      <c r="L5" s="263"/>
      <c r="M5" s="263"/>
      <c r="N5" s="253"/>
      <c r="O5" s="250" t="s">
        <v>59</v>
      </c>
      <c r="P5" s="250" t="s">
        <v>60</v>
      </c>
      <c r="Q5" s="250" t="s">
        <v>61</v>
      </c>
      <c r="R5" s="250" t="s">
        <v>62</v>
      </c>
      <c r="S5" s="250" t="s">
        <v>65</v>
      </c>
    </row>
    <row r="6" ht="28.5" customHeight="1" spans="1:19">
      <c r="A6" s="251"/>
      <c r="B6" s="252"/>
      <c r="C6" s="252"/>
      <c r="D6" s="253"/>
      <c r="E6" s="253"/>
      <c r="F6" s="253"/>
      <c r="G6" s="253"/>
      <c r="H6" s="253"/>
      <c r="I6" s="252" t="s">
        <v>59</v>
      </c>
      <c r="J6" s="252" t="s">
        <v>66</v>
      </c>
      <c r="K6" s="252" t="s">
        <v>67</v>
      </c>
      <c r="L6" s="252" t="s">
        <v>68</v>
      </c>
      <c r="M6" s="252" t="s">
        <v>69</v>
      </c>
      <c r="N6" s="252" t="s">
        <v>70</v>
      </c>
      <c r="O6" s="264"/>
      <c r="P6" s="264"/>
      <c r="Q6" s="264"/>
      <c r="R6" s="264"/>
      <c r="S6" s="253"/>
    </row>
    <row r="7" ht="20.25" customHeight="1" spans="1:19">
      <c r="A7" s="254">
        <v>1</v>
      </c>
      <c r="B7" s="254">
        <v>2</v>
      </c>
      <c r="C7" s="254">
        <v>3</v>
      </c>
      <c r="D7" s="254">
        <v>4</v>
      </c>
      <c r="E7" s="254">
        <v>5</v>
      </c>
      <c r="F7" s="254">
        <v>6</v>
      </c>
      <c r="G7" s="254">
        <v>7</v>
      </c>
      <c r="H7" s="254">
        <v>8</v>
      </c>
      <c r="I7" s="254">
        <v>9</v>
      </c>
      <c r="J7" s="254">
        <v>10</v>
      </c>
      <c r="K7" s="254">
        <v>11</v>
      </c>
      <c r="L7" s="254">
        <v>12</v>
      </c>
      <c r="M7" s="254">
        <v>13</v>
      </c>
      <c r="N7" s="254">
        <v>14</v>
      </c>
      <c r="O7" s="254">
        <v>15</v>
      </c>
      <c r="P7" s="254">
        <v>16</v>
      </c>
      <c r="Q7" s="254">
        <v>17</v>
      </c>
      <c r="R7" s="254">
        <v>18</v>
      </c>
      <c r="S7" s="254">
        <v>19</v>
      </c>
    </row>
    <row r="8" ht="22.5" customHeight="1" spans="1:19">
      <c r="A8" s="255" t="s">
        <v>71</v>
      </c>
      <c r="B8" s="256" t="s">
        <v>72</v>
      </c>
      <c r="C8" s="257">
        <v>19292701.7</v>
      </c>
      <c r="D8" s="257">
        <v>19005671.72</v>
      </c>
      <c r="E8" s="258">
        <v>18205671.72</v>
      </c>
      <c r="F8" s="258"/>
      <c r="G8" s="258"/>
      <c r="H8" s="258"/>
      <c r="I8" s="258">
        <v>800000</v>
      </c>
      <c r="J8" s="258"/>
      <c r="K8" s="258"/>
      <c r="L8" s="258"/>
      <c r="M8" s="258"/>
      <c r="N8" s="258">
        <v>800000</v>
      </c>
      <c r="O8" s="231">
        <v>287029.98</v>
      </c>
      <c r="P8" s="231">
        <v>287029.98</v>
      </c>
      <c r="Q8" s="231"/>
      <c r="R8" s="231"/>
      <c r="S8" s="231"/>
    </row>
    <row r="9" ht="22.5" customHeight="1" spans="1:19">
      <c r="A9" s="259" t="s">
        <v>57</v>
      </c>
      <c r="B9" s="260"/>
      <c r="C9" s="258">
        <v>19292701.7</v>
      </c>
      <c r="D9" s="258">
        <v>19005671.72</v>
      </c>
      <c r="E9" s="258">
        <v>18205671.72</v>
      </c>
      <c r="F9" s="258"/>
      <c r="G9" s="258"/>
      <c r="H9" s="258"/>
      <c r="I9" s="258">
        <v>800000</v>
      </c>
      <c r="J9" s="258"/>
      <c r="K9" s="258"/>
      <c r="L9" s="258"/>
      <c r="M9" s="258"/>
      <c r="N9" s="258">
        <v>800000</v>
      </c>
      <c r="O9" s="231">
        <v>287029.98</v>
      </c>
      <c r="P9" s="231">
        <v>287029.98</v>
      </c>
      <c r="Q9" s="231"/>
      <c r="R9" s="231"/>
      <c r="S9" s="231"/>
    </row>
  </sheetData>
  <mergeCells count="18">
    <mergeCell ref="A2:S2"/>
    <mergeCell ref="A3:D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43"/>
  <sheetViews>
    <sheetView showZeros="0" topLeftCell="A21" workbookViewId="0">
      <selection activeCell="F43" sqref="F43"/>
    </sheetView>
  </sheetViews>
  <sheetFormatPr defaultColWidth="10.7083333333333" defaultRowHeight="14.25" customHeight="1"/>
  <cols>
    <col min="1" max="1" width="16.7083333333333" customWidth="1"/>
    <col min="2" max="2" width="44" customWidth="1"/>
    <col min="3" max="6" width="22.2833333333333" customWidth="1"/>
    <col min="7" max="8" width="22.1416666666667" customWidth="1"/>
    <col min="9" max="9" width="22" customWidth="1"/>
    <col min="10" max="11" width="22.1416666666667" customWidth="1"/>
    <col min="12" max="14" width="22" customWidth="1"/>
    <col min="15" max="15" width="22.1416666666667" customWidth="1"/>
  </cols>
  <sheetData>
    <row r="1" ht="19.5" customHeight="1" spans="4:15">
      <c r="D1" s="237"/>
      <c r="H1" s="237"/>
      <c r="J1" s="237"/>
      <c r="O1" s="59" t="s">
        <v>73</v>
      </c>
    </row>
    <row r="2" ht="42" customHeight="1" spans="1:15">
      <c r="A2" s="4" t="s">
        <v>74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</row>
    <row r="3" ht="24" customHeight="1" spans="1:15">
      <c r="A3" s="239" t="str">
        <f>"单位名称："&amp;"迪庆藏族自治州农业农村局"</f>
        <v>单位名称：迪庆藏族自治州农业农村局</v>
      </c>
      <c r="B3" s="240"/>
      <c r="C3" s="106"/>
      <c r="D3" s="2"/>
      <c r="E3" s="106"/>
      <c r="F3" s="106"/>
      <c r="G3" s="106"/>
      <c r="H3" s="2"/>
      <c r="I3" s="106"/>
      <c r="J3" s="2"/>
      <c r="K3" s="106"/>
      <c r="L3" s="106"/>
      <c r="M3" s="242"/>
      <c r="N3" s="242"/>
      <c r="O3" s="144" t="s">
        <v>2</v>
      </c>
    </row>
    <row r="4" ht="19.5" customHeight="1" spans="1:15">
      <c r="A4" s="10" t="s">
        <v>75</v>
      </c>
      <c r="B4" s="10" t="s">
        <v>76</v>
      </c>
      <c r="C4" s="10" t="s">
        <v>57</v>
      </c>
      <c r="D4" s="12" t="s">
        <v>60</v>
      </c>
      <c r="E4" s="94" t="s">
        <v>77</v>
      </c>
      <c r="F4" s="95" t="s">
        <v>78</v>
      </c>
      <c r="G4" s="10" t="s">
        <v>61</v>
      </c>
      <c r="H4" s="10" t="s">
        <v>62</v>
      </c>
      <c r="I4" s="10" t="s">
        <v>79</v>
      </c>
      <c r="J4" s="12" t="s">
        <v>80</v>
      </c>
      <c r="K4" s="13"/>
      <c r="L4" s="13"/>
      <c r="M4" s="13"/>
      <c r="N4" s="13"/>
      <c r="O4" s="14"/>
    </row>
    <row r="5" ht="33.75" customHeight="1" spans="1:15">
      <c r="A5" s="18"/>
      <c r="B5" s="18"/>
      <c r="C5" s="18"/>
      <c r="D5" s="214" t="s">
        <v>59</v>
      </c>
      <c r="E5" s="136" t="s">
        <v>77</v>
      </c>
      <c r="F5" s="136" t="s">
        <v>78</v>
      </c>
      <c r="G5" s="18"/>
      <c r="H5" s="18"/>
      <c r="I5" s="18"/>
      <c r="J5" s="214" t="s">
        <v>59</v>
      </c>
      <c r="K5" s="67" t="s">
        <v>81</v>
      </c>
      <c r="L5" s="67" t="s">
        <v>82</v>
      </c>
      <c r="M5" s="67" t="s">
        <v>83</v>
      </c>
      <c r="N5" s="67" t="s">
        <v>84</v>
      </c>
      <c r="O5" s="67" t="s">
        <v>85</v>
      </c>
    </row>
    <row r="6" ht="20.25" customHeight="1" spans="1:15">
      <c r="A6" s="165">
        <v>1</v>
      </c>
      <c r="B6" s="165">
        <v>2</v>
      </c>
      <c r="C6" s="214">
        <v>3</v>
      </c>
      <c r="D6" s="214">
        <v>4</v>
      </c>
      <c r="E6" s="214">
        <v>5</v>
      </c>
      <c r="F6" s="214">
        <v>6</v>
      </c>
      <c r="G6" s="214">
        <v>7</v>
      </c>
      <c r="H6" s="214">
        <v>8</v>
      </c>
      <c r="I6" s="214">
        <v>9</v>
      </c>
      <c r="J6" s="214">
        <v>10</v>
      </c>
      <c r="K6" s="214">
        <v>11</v>
      </c>
      <c r="L6" s="214">
        <v>12</v>
      </c>
      <c r="M6" s="214">
        <v>13</v>
      </c>
      <c r="N6" s="214">
        <v>14</v>
      </c>
      <c r="O6" s="214">
        <v>15</v>
      </c>
    </row>
    <row r="7" ht="22.5" customHeight="1" spans="1:15">
      <c r="A7" s="232" t="s">
        <v>86</v>
      </c>
      <c r="B7" s="232" t="s">
        <v>87</v>
      </c>
      <c r="C7" s="182">
        <v>73832</v>
      </c>
      <c r="D7" s="182">
        <v>73832</v>
      </c>
      <c r="E7" s="182">
        <v>63000</v>
      </c>
      <c r="F7" s="182">
        <v>10832</v>
      </c>
      <c r="G7" s="182"/>
      <c r="H7" s="182"/>
      <c r="I7" s="182"/>
      <c r="J7" s="182"/>
      <c r="K7" s="182"/>
      <c r="L7" s="182"/>
      <c r="M7" s="182"/>
      <c r="N7" s="182"/>
      <c r="O7" s="182"/>
    </row>
    <row r="8" ht="22.5" customHeight="1" spans="1:15">
      <c r="A8" s="232" t="s">
        <v>88</v>
      </c>
      <c r="B8" s="232" t="str">
        <f>"  "&amp;"商贸事务"</f>
        <v>  商贸事务</v>
      </c>
      <c r="C8" s="182">
        <v>10832</v>
      </c>
      <c r="D8" s="182">
        <v>10832</v>
      </c>
      <c r="E8" s="182"/>
      <c r="F8" s="182">
        <v>10832</v>
      </c>
      <c r="G8" s="182"/>
      <c r="H8" s="182"/>
      <c r="I8" s="182"/>
      <c r="J8" s="182"/>
      <c r="K8" s="182"/>
      <c r="L8" s="182"/>
      <c r="M8" s="182"/>
      <c r="N8" s="182"/>
      <c r="O8" s="182"/>
    </row>
    <row r="9" ht="22.5" customHeight="1" spans="1:15">
      <c r="A9" s="232" t="s">
        <v>89</v>
      </c>
      <c r="B9" s="232" t="str">
        <f>"    "&amp;"招商引资"</f>
        <v>    招商引资</v>
      </c>
      <c r="C9" s="182">
        <v>10832</v>
      </c>
      <c r="D9" s="182">
        <v>10832</v>
      </c>
      <c r="E9" s="182"/>
      <c r="F9" s="182">
        <v>10832</v>
      </c>
      <c r="G9" s="182"/>
      <c r="H9" s="182"/>
      <c r="I9" s="182"/>
      <c r="J9" s="182"/>
      <c r="K9" s="182"/>
      <c r="L9" s="182"/>
      <c r="M9" s="182"/>
      <c r="N9" s="182"/>
      <c r="O9" s="182"/>
    </row>
    <row r="10" ht="22.5" customHeight="1" spans="1:15">
      <c r="A10" s="232" t="s">
        <v>90</v>
      </c>
      <c r="B10" s="232" t="str">
        <f>"  "&amp;"其他一般公共服务支出"</f>
        <v>  其他一般公共服务支出</v>
      </c>
      <c r="C10" s="182">
        <v>63000</v>
      </c>
      <c r="D10" s="182">
        <v>63000</v>
      </c>
      <c r="E10" s="182">
        <v>63000</v>
      </c>
      <c r="F10" s="182"/>
      <c r="G10" s="182"/>
      <c r="H10" s="182"/>
      <c r="I10" s="182"/>
      <c r="J10" s="182"/>
      <c r="K10" s="182"/>
      <c r="L10" s="182"/>
      <c r="M10" s="182"/>
      <c r="N10" s="182"/>
      <c r="O10" s="182"/>
    </row>
    <row r="11" ht="22.5" customHeight="1" spans="1:15">
      <c r="A11" s="232" t="s">
        <v>91</v>
      </c>
      <c r="B11" s="232" t="str">
        <f>"    "&amp;"其他一般公共服务支出"</f>
        <v>    其他一般公共服务支出</v>
      </c>
      <c r="C11" s="182">
        <v>63000</v>
      </c>
      <c r="D11" s="182">
        <v>63000</v>
      </c>
      <c r="E11" s="182">
        <v>63000</v>
      </c>
      <c r="F11" s="182"/>
      <c r="G11" s="182"/>
      <c r="H11" s="182"/>
      <c r="I11" s="182"/>
      <c r="J11" s="182"/>
      <c r="K11" s="182"/>
      <c r="L11" s="182"/>
      <c r="M11" s="182"/>
      <c r="N11" s="182"/>
      <c r="O11" s="182"/>
    </row>
    <row r="12" ht="22.5" customHeight="1" spans="1:15">
      <c r="A12" s="232" t="s">
        <v>92</v>
      </c>
      <c r="B12" s="232" t="s">
        <v>93</v>
      </c>
      <c r="C12" s="182">
        <v>1503712.77</v>
      </c>
      <c r="D12" s="182">
        <v>1503712.77</v>
      </c>
      <c r="E12" s="182">
        <v>1503712.77</v>
      </c>
      <c r="F12" s="182"/>
      <c r="G12" s="182"/>
      <c r="H12" s="182"/>
      <c r="I12" s="182"/>
      <c r="J12" s="182"/>
      <c r="K12" s="182"/>
      <c r="L12" s="182"/>
      <c r="M12" s="182"/>
      <c r="N12" s="182"/>
      <c r="O12" s="182"/>
    </row>
    <row r="13" ht="22.5" customHeight="1" spans="1:15">
      <c r="A13" s="232" t="s">
        <v>94</v>
      </c>
      <c r="B13" s="232" t="str">
        <f>"  "&amp;"行政事业单位养老支出"</f>
        <v>  行政事业单位养老支出</v>
      </c>
      <c r="C13" s="182">
        <v>1472452.77</v>
      </c>
      <c r="D13" s="182">
        <v>1472452.77</v>
      </c>
      <c r="E13" s="182">
        <v>1472452.77</v>
      </c>
      <c r="F13" s="182"/>
      <c r="G13" s="182"/>
      <c r="H13" s="182"/>
      <c r="I13" s="182"/>
      <c r="J13" s="182"/>
      <c r="K13" s="182"/>
      <c r="L13" s="182"/>
      <c r="M13" s="182"/>
      <c r="N13" s="182"/>
      <c r="O13" s="182"/>
    </row>
    <row r="14" ht="22.5" customHeight="1" spans="1:15">
      <c r="A14" s="232" t="s">
        <v>95</v>
      </c>
      <c r="B14" s="232" t="str">
        <f>"    "&amp;"机关事业单位基本养老保险缴费支出"</f>
        <v>    机关事业单位基本养老保险缴费支出</v>
      </c>
      <c r="C14" s="182">
        <v>1435652.77</v>
      </c>
      <c r="D14" s="182">
        <v>1435652.77</v>
      </c>
      <c r="E14" s="182">
        <v>1435652.77</v>
      </c>
      <c r="F14" s="182"/>
      <c r="G14" s="182"/>
      <c r="H14" s="182"/>
      <c r="I14" s="182"/>
      <c r="J14" s="182"/>
      <c r="K14" s="182"/>
      <c r="L14" s="182"/>
      <c r="M14" s="182"/>
      <c r="N14" s="182"/>
      <c r="O14" s="182"/>
    </row>
    <row r="15" ht="22.5" customHeight="1" spans="1:15">
      <c r="A15" s="232" t="s">
        <v>96</v>
      </c>
      <c r="B15" s="232" t="str">
        <f>"    "&amp;"机关事业单位职业年金缴费支出"</f>
        <v>    机关事业单位职业年金缴费支出</v>
      </c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</row>
    <row r="16" ht="22.5" customHeight="1" spans="1:15">
      <c r="A16" s="232" t="s">
        <v>97</v>
      </c>
      <c r="B16" s="232" t="str">
        <f>"    "&amp;"其他行政事业单位养老支出"</f>
        <v>    其他行政事业单位养老支出</v>
      </c>
      <c r="C16" s="182">
        <v>36800</v>
      </c>
      <c r="D16" s="182">
        <v>36800</v>
      </c>
      <c r="E16" s="182">
        <v>36800</v>
      </c>
      <c r="F16" s="182"/>
      <c r="G16" s="182"/>
      <c r="H16" s="182"/>
      <c r="I16" s="182"/>
      <c r="J16" s="182"/>
      <c r="K16" s="182"/>
      <c r="L16" s="182"/>
      <c r="M16" s="182"/>
      <c r="N16" s="182"/>
      <c r="O16" s="182"/>
    </row>
    <row r="17" ht="22.5" customHeight="1" spans="1:15">
      <c r="A17" s="232" t="s">
        <v>98</v>
      </c>
      <c r="B17" s="232" t="str">
        <f>"  "&amp;"抚恤"</f>
        <v>  抚恤</v>
      </c>
      <c r="C17" s="182">
        <v>31260</v>
      </c>
      <c r="D17" s="182">
        <v>31260</v>
      </c>
      <c r="E17" s="182">
        <v>31260</v>
      </c>
      <c r="F17" s="182"/>
      <c r="G17" s="182"/>
      <c r="H17" s="182"/>
      <c r="I17" s="182"/>
      <c r="J17" s="182"/>
      <c r="K17" s="182"/>
      <c r="L17" s="182"/>
      <c r="M17" s="182"/>
      <c r="N17" s="182"/>
      <c r="O17" s="182"/>
    </row>
    <row r="18" ht="22.5" customHeight="1" spans="1:15">
      <c r="A18" s="232" t="s">
        <v>99</v>
      </c>
      <c r="B18" s="232" t="str">
        <f>"    "&amp;"死亡抚恤"</f>
        <v>    死亡抚恤</v>
      </c>
      <c r="C18" s="182">
        <v>31260</v>
      </c>
      <c r="D18" s="182">
        <v>31260</v>
      </c>
      <c r="E18" s="182">
        <v>31260</v>
      </c>
      <c r="F18" s="182"/>
      <c r="G18" s="182"/>
      <c r="H18" s="182"/>
      <c r="I18" s="182"/>
      <c r="J18" s="182"/>
      <c r="K18" s="182"/>
      <c r="L18" s="182"/>
      <c r="M18" s="182"/>
      <c r="N18" s="182"/>
      <c r="O18" s="182"/>
    </row>
    <row r="19" ht="22.5" customHeight="1" spans="1:15">
      <c r="A19" s="232" t="s">
        <v>100</v>
      </c>
      <c r="B19" s="232" t="s">
        <v>101</v>
      </c>
      <c r="C19" s="182">
        <v>1241211.27</v>
      </c>
      <c r="D19" s="182">
        <v>1241211.27</v>
      </c>
      <c r="E19" s="182">
        <v>1241211.27</v>
      </c>
      <c r="F19" s="182"/>
      <c r="G19" s="182"/>
      <c r="H19" s="182"/>
      <c r="I19" s="182"/>
      <c r="J19" s="182"/>
      <c r="K19" s="182"/>
      <c r="L19" s="182"/>
      <c r="M19" s="182"/>
      <c r="N19" s="182"/>
      <c r="O19" s="182"/>
    </row>
    <row r="20" ht="22.5" customHeight="1" spans="1:15">
      <c r="A20" s="232" t="s">
        <v>102</v>
      </c>
      <c r="B20" s="232" t="str">
        <f>"  "&amp;"行政事业单位医疗"</f>
        <v>  行政事业单位医疗</v>
      </c>
      <c r="C20" s="182">
        <v>1241211.27</v>
      </c>
      <c r="D20" s="182">
        <v>1241211.27</v>
      </c>
      <c r="E20" s="182">
        <v>1241211.27</v>
      </c>
      <c r="F20" s="182"/>
      <c r="G20" s="182"/>
      <c r="H20" s="182"/>
      <c r="I20" s="182"/>
      <c r="J20" s="182"/>
      <c r="K20" s="182"/>
      <c r="L20" s="182"/>
      <c r="M20" s="182"/>
      <c r="N20" s="182"/>
      <c r="O20" s="182"/>
    </row>
    <row r="21" ht="22.5" customHeight="1" spans="1:15">
      <c r="A21" s="232" t="s">
        <v>103</v>
      </c>
      <c r="B21" s="232" t="str">
        <f>"    "&amp;"行政单位医疗"</f>
        <v>    行政单位医疗</v>
      </c>
      <c r="C21" s="182">
        <v>658633.86</v>
      </c>
      <c r="D21" s="182">
        <v>658633.86</v>
      </c>
      <c r="E21" s="182">
        <v>658633.86</v>
      </c>
      <c r="F21" s="182"/>
      <c r="G21" s="182"/>
      <c r="H21" s="182"/>
      <c r="I21" s="182"/>
      <c r="J21" s="182"/>
      <c r="K21" s="182"/>
      <c r="L21" s="182"/>
      <c r="M21" s="182"/>
      <c r="N21" s="182"/>
      <c r="O21" s="182"/>
    </row>
    <row r="22" ht="22.5" customHeight="1" spans="1:15">
      <c r="A22" s="232" t="s">
        <v>104</v>
      </c>
      <c r="B22" s="232" t="str">
        <f>"    "&amp;"事业单位医疗"</f>
        <v>    事业单位医疗</v>
      </c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</row>
    <row r="23" ht="22.5" customHeight="1" spans="1:15">
      <c r="A23" s="232" t="s">
        <v>105</v>
      </c>
      <c r="B23" s="232" t="str">
        <f>"    "&amp;"公务员医疗补助"</f>
        <v>    公务员医疗补助</v>
      </c>
      <c r="C23" s="182">
        <v>542275.75</v>
      </c>
      <c r="D23" s="182">
        <v>542275.75</v>
      </c>
      <c r="E23" s="182">
        <v>542275.75</v>
      </c>
      <c r="F23" s="182"/>
      <c r="G23" s="182"/>
      <c r="H23" s="182"/>
      <c r="I23" s="182"/>
      <c r="J23" s="182"/>
      <c r="K23" s="182"/>
      <c r="L23" s="182"/>
      <c r="M23" s="182"/>
      <c r="N23" s="182"/>
      <c r="O23" s="182"/>
    </row>
    <row r="24" ht="22.5" customHeight="1" spans="1:15">
      <c r="A24" s="232" t="s">
        <v>106</v>
      </c>
      <c r="B24" s="232" t="str">
        <f>"    "&amp;"其他行政事业单位医疗支出"</f>
        <v>    其他行政事业单位医疗支出</v>
      </c>
      <c r="C24" s="182">
        <v>40301.66</v>
      </c>
      <c r="D24" s="182">
        <v>40301.66</v>
      </c>
      <c r="E24" s="182">
        <v>40301.66</v>
      </c>
      <c r="F24" s="182"/>
      <c r="G24" s="182"/>
      <c r="H24" s="182"/>
      <c r="I24" s="182"/>
      <c r="J24" s="182"/>
      <c r="K24" s="182"/>
      <c r="L24" s="182"/>
      <c r="M24" s="182"/>
      <c r="N24" s="182"/>
      <c r="O24" s="182"/>
    </row>
    <row r="25" ht="22.5" customHeight="1" spans="1:15">
      <c r="A25" s="232" t="s">
        <v>107</v>
      </c>
      <c r="B25" s="232" t="s">
        <v>108</v>
      </c>
      <c r="C25" s="182">
        <v>15351006.08</v>
      </c>
      <c r="D25" s="182">
        <v>14551006.08</v>
      </c>
      <c r="E25" s="182">
        <v>10574808.1</v>
      </c>
      <c r="F25" s="182">
        <v>3976197.98</v>
      </c>
      <c r="G25" s="182"/>
      <c r="H25" s="182"/>
      <c r="I25" s="182"/>
      <c r="J25" s="182">
        <v>800000</v>
      </c>
      <c r="K25" s="182"/>
      <c r="L25" s="182"/>
      <c r="M25" s="182"/>
      <c r="N25" s="182"/>
      <c r="O25" s="182">
        <v>800000</v>
      </c>
    </row>
    <row r="26" ht="22.5" customHeight="1" spans="1:15">
      <c r="A26" s="232" t="s">
        <v>109</v>
      </c>
      <c r="B26" s="232" t="str">
        <f>"  "&amp;"农业农村"</f>
        <v>  农业农村</v>
      </c>
      <c r="C26" s="182">
        <v>13051006.08</v>
      </c>
      <c r="D26" s="182">
        <v>13051006.08</v>
      </c>
      <c r="E26" s="182">
        <v>10574808.1</v>
      </c>
      <c r="F26" s="182">
        <v>2476197.98</v>
      </c>
      <c r="G26" s="182"/>
      <c r="H26" s="182"/>
      <c r="I26" s="182"/>
      <c r="J26" s="182"/>
      <c r="K26" s="182"/>
      <c r="L26" s="182"/>
      <c r="M26" s="182"/>
      <c r="N26" s="182"/>
      <c r="O26" s="182"/>
    </row>
    <row r="27" ht="22.5" customHeight="1" spans="1:15">
      <c r="A27" s="232" t="s">
        <v>110</v>
      </c>
      <c r="B27" s="232" t="str">
        <f>"    "&amp;"行政运行"</f>
        <v>    行政运行</v>
      </c>
      <c r="C27" s="182">
        <v>10624808.1</v>
      </c>
      <c r="D27" s="182">
        <v>10624808.1</v>
      </c>
      <c r="E27" s="182">
        <v>10574808.1</v>
      </c>
      <c r="F27" s="182">
        <v>50000</v>
      </c>
      <c r="G27" s="182"/>
      <c r="H27" s="182"/>
      <c r="I27" s="182"/>
      <c r="J27" s="182"/>
      <c r="K27" s="182"/>
      <c r="L27" s="182"/>
      <c r="M27" s="182"/>
      <c r="N27" s="182"/>
      <c r="O27" s="182"/>
    </row>
    <row r="28" ht="22.5" customHeight="1" spans="1:15">
      <c r="A28" s="232" t="s">
        <v>111</v>
      </c>
      <c r="B28" s="232" t="str">
        <f>"    "&amp;"一般行政管理事务"</f>
        <v>    一般行政管理事务</v>
      </c>
      <c r="C28" s="182">
        <v>150000</v>
      </c>
      <c r="D28" s="182">
        <v>150000</v>
      </c>
      <c r="E28" s="182"/>
      <c r="F28" s="182">
        <v>150000</v>
      </c>
      <c r="G28" s="182"/>
      <c r="H28" s="182"/>
      <c r="I28" s="182"/>
      <c r="J28" s="182"/>
      <c r="K28" s="182"/>
      <c r="L28" s="182"/>
      <c r="M28" s="182"/>
      <c r="N28" s="182"/>
      <c r="O28" s="182"/>
    </row>
    <row r="29" ht="22.5" customHeight="1" spans="1:15">
      <c r="A29" s="232" t="s">
        <v>112</v>
      </c>
      <c r="B29" s="232" t="str">
        <f>"    "&amp;"科技转化与推广服务"</f>
        <v>    科技转化与推广服务</v>
      </c>
      <c r="C29" s="182">
        <v>937835</v>
      </c>
      <c r="D29" s="182">
        <v>937835</v>
      </c>
      <c r="E29" s="182"/>
      <c r="F29" s="182">
        <v>937835</v>
      </c>
      <c r="G29" s="182"/>
      <c r="H29" s="182"/>
      <c r="I29" s="182"/>
      <c r="J29" s="182"/>
      <c r="K29" s="182"/>
      <c r="L29" s="182"/>
      <c r="M29" s="182"/>
      <c r="N29" s="182"/>
      <c r="O29" s="182"/>
    </row>
    <row r="30" ht="22.5" customHeight="1" spans="1:15">
      <c r="A30" s="232" t="s">
        <v>113</v>
      </c>
      <c r="B30" s="232" t="str">
        <f>"    "&amp;"病虫害控制"</f>
        <v>    病虫害控制</v>
      </c>
      <c r="C30" s="182">
        <v>13849.5</v>
      </c>
      <c r="D30" s="182">
        <v>13849.5</v>
      </c>
      <c r="E30" s="182"/>
      <c r="F30" s="182">
        <v>13849.5</v>
      </c>
      <c r="G30" s="182"/>
      <c r="H30" s="182"/>
      <c r="I30" s="182"/>
      <c r="J30" s="182"/>
      <c r="K30" s="182"/>
      <c r="L30" s="182"/>
      <c r="M30" s="182"/>
      <c r="N30" s="182"/>
      <c r="O30" s="182"/>
    </row>
    <row r="31" ht="22.5" customHeight="1" spans="1:15">
      <c r="A31" s="232" t="s">
        <v>114</v>
      </c>
      <c r="B31" s="232" t="str">
        <f>"    "&amp;"农产品质量安全"</f>
        <v>    农产品质量安全</v>
      </c>
      <c r="C31" s="182">
        <v>42067.3</v>
      </c>
      <c r="D31" s="182">
        <v>42067.3</v>
      </c>
      <c r="E31" s="182"/>
      <c r="F31" s="182">
        <v>42067.3</v>
      </c>
      <c r="G31" s="182"/>
      <c r="H31" s="182"/>
      <c r="I31" s="182"/>
      <c r="J31" s="182"/>
      <c r="K31" s="182"/>
      <c r="L31" s="182"/>
      <c r="M31" s="182"/>
      <c r="N31" s="182"/>
      <c r="O31" s="182"/>
    </row>
    <row r="32" ht="22.5" customHeight="1" spans="1:15">
      <c r="A32" s="232" t="s">
        <v>115</v>
      </c>
      <c r="B32" s="232" t="str">
        <f>"    "&amp;"执法监管"</f>
        <v>    执法监管</v>
      </c>
      <c r="C32" s="182">
        <v>50000</v>
      </c>
      <c r="D32" s="182">
        <v>50000</v>
      </c>
      <c r="E32" s="182"/>
      <c r="F32" s="182">
        <v>50000</v>
      </c>
      <c r="G32" s="182"/>
      <c r="H32" s="182"/>
      <c r="I32" s="182"/>
      <c r="J32" s="182"/>
      <c r="K32" s="182"/>
      <c r="L32" s="182"/>
      <c r="M32" s="182"/>
      <c r="N32" s="182"/>
      <c r="O32" s="182"/>
    </row>
    <row r="33" ht="22.5" customHeight="1" spans="1:15">
      <c r="A33" s="232" t="s">
        <v>116</v>
      </c>
      <c r="B33" s="232" t="str">
        <f>"    "&amp;"统计监测与信息服务"</f>
        <v>    统计监测与信息服务</v>
      </c>
      <c r="C33" s="182">
        <v>450000</v>
      </c>
      <c r="D33" s="182">
        <v>450000</v>
      </c>
      <c r="E33" s="182"/>
      <c r="F33" s="182">
        <v>450000</v>
      </c>
      <c r="G33" s="182"/>
      <c r="H33" s="182"/>
      <c r="I33" s="182"/>
      <c r="J33" s="182"/>
      <c r="K33" s="182"/>
      <c r="L33" s="182"/>
      <c r="M33" s="182"/>
      <c r="N33" s="182"/>
      <c r="O33" s="182"/>
    </row>
    <row r="34" ht="22.5" customHeight="1" spans="1:15">
      <c r="A34" s="232" t="s">
        <v>117</v>
      </c>
      <c r="B34" s="232" t="str">
        <f>"    "&amp;"农业生产发展"</f>
        <v>    农业生产发展</v>
      </c>
      <c r="C34" s="182">
        <v>69512.5</v>
      </c>
      <c r="D34" s="182">
        <v>69512.5</v>
      </c>
      <c r="E34" s="182"/>
      <c r="F34" s="182">
        <v>69512.5</v>
      </c>
      <c r="G34" s="182"/>
      <c r="H34" s="182"/>
      <c r="I34" s="182"/>
      <c r="J34" s="182"/>
      <c r="K34" s="182"/>
      <c r="L34" s="182"/>
      <c r="M34" s="182"/>
      <c r="N34" s="182"/>
      <c r="O34" s="182"/>
    </row>
    <row r="35" ht="22.5" customHeight="1" spans="1:15">
      <c r="A35" s="232" t="s">
        <v>118</v>
      </c>
      <c r="B35" s="232" t="str">
        <f>"    "&amp;"农村合作经济"</f>
        <v>    农村合作经济</v>
      </c>
      <c r="C35" s="182">
        <v>17378.5</v>
      </c>
      <c r="D35" s="182">
        <v>17378.5</v>
      </c>
      <c r="E35" s="182"/>
      <c r="F35" s="182">
        <v>17378.5</v>
      </c>
      <c r="G35" s="182"/>
      <c r="H35" s="182"/>
      <c r="I35" s="182"/>
      <c r="J35" s="182"/>
      <c r="K35" s="182"/>
      <c r="L35" s="182"/>
      <c r="M35" s="182"/>
      <c r="N35" s="182"/>
      <c r="O35" s="182"/>
    </row>
    <row r="36" ht="22.5" customHeight="1" spans="1:15">
      <c r="A36" s="232" t="s">
        <v>119</v>
      </c>
      <c r="B36" s="232" t="str">
        <f>"    "&amp;"农产品加工与促销"</f>
        <v>    农产品加工与促销</v>
      </c>
      <c r="C36" s="182">
        <v>595555.18</v>
      </c>
      <c r="D36" s="182">
        <v>595555.18</v>
      </c>
      <c r="E36" s="182"/>
      <c r="F36" s="182">
        <v>595555.18</v>
      </c>
      <c r="G36" s="182"/>
      <c r="H36" s="182"/>
      <c r="I36" s="182"/>
      <c r="J36" s="182"/>
      <c r="K36" s="182"/>
      <c r="L36" s="182"/>
      <c r="M36" s="182"/>
      <c r="N36" s="182"/>
      <c r="O36" s="182"/>
    </row>
    <row r="37" ht="22.5" customHeight="1" spans="1:15">
      <c r="A37" s="232" t="s">
        <v>120</v>
      </c>
      <c r="B37" s="232" t="str">
        <f>"    "&amp;"耕地建设与利用"</f>
        <v>    耕地建设与利用</v>
      </c>
      <c r="C37" s="182">
        <v>100000</v>
      </c>
      <c r="D37" s="182">
        <v>100000</v>
      </c>
      <c r="E37" s="182"/>
      <c r="F37" s="182">
        <v>100000</v>
      </c>
      <c r="G37" s="182"/>
      <c r="H37" s="182"/>
      <c r="I37" s="182"/>
      <c r="J37" s="182"/>
      <c r="K37" s="182"/>
      <c r="L37" s="182"/>
      <c r="M37" s="182"/>
      <c r="N37" s="182"/>
      <c r="O37" s="182"/>
    </row>
    <row r="38" ht="22.5" customHeight="1" spans="1:15">
      <c r="A38" s="232" t="s">
        <v>121</v>
      </c>
      <c r="B38" s="232" t="str">
        <f>"  "&amp;"巩固脱贫攻坚成果衔接乡村振兴"</f>
        <v>  巩固脱贫攻坚成果衔接乡村振兴</v>
      </c>
      <c r="C38" s="182">
        <v>2300000</v>
      </c>
      <c r="D38" s="182">
        <v>1500000</v>
      </c>
      <c r="E38" s="182"/>
      <c r="F38" s="182">
        <v>1500000</v>
      </c>
      <c r="G38" s="182"/>
      <c r="H38" s="182"/>
      <c r="I38" s="182"/>
      <c r="J38" s="182">
        <v>800000</v>
      </c>
      <c r="K38" s="182"/>
      <c r="L38" s="182"/>
      <c r="M38" s="182"/>
      <c r="N38" s="182"/>
      <c r="O38" s="182">
        <v>800000</v>
      </c>
    </row>
    <row r="39" ht="22.5" customHeight="1" spans="1:15">
      <c r="A39" s="232" t="s">
        <v>122</v>
      </c>
      <c r="B39" s="232" t="str">
        <f>"    "&amp;"其他巩固脱贫攻坚成果衔接乡村振兴支出"</f>
        <v>    其他巩固脱贫攻坚成果衔接乡村振兴支出</v>
      </c>
      <c r="C39" s="182">
        <v>2300000</v>
      </c>
      <c r="D39" s="182">
        <v>1500000</v>
      </c>
      <c r="E39" s="182"/>
      <c r="F39" s="182">
        <v>1500000</v>
      </c>
      <c r="G39" s="182"/>
      <c r="H39" s="182"/>
      <c r="I39" s="182"/>
      <c r="J39" s="182">
        <v>800000</v>
      </c>
      <c r="K39" s="182"/>
      <c r="L39" s="182"/>
      <c r="M39" s="182"/>
      <c r="N39" s="182"/>
      <c r="O39" s="182">
        <v>800000</v>
      </c>
    </row>
    <row r="40" ht="22.5" customHeight="1" spans="1:15">
      <c r="A40" s="232" t="s">
        <v>123</v>
      </c>
      <c r="B40" s="232" t="s">
        <v>124</v>
      </c>
      <c r="C40" s="182">
        <v>1122939.58</v>
      </c>
      <c r="D40" s="182">
        <v>1122939.58</v>
      </c>
      <c r="E40" s="182">
        <v>1122939.58</v>
      </c>
      <c r="F40" s="182"/>
      <c r="G40" s="182"/>
      <c r="H40" s="182"/>
      <c r="I40" s="182"/>
      <c r="J40" s="182"/>
      <c r="K40" s="182"/>
      <c r="L40" s="182"/>
      <c r="M40" s="182"/>
      <c r="N40" s="182"/>
      <c r="O40" s="182"/>
    </row>
    <row r="41" ht="22.5" customHeight="1" spans="1:15">
      <c r="A41" s="232" t="s">
        <v>125</v>
      </c>
      <c r="B41" s="232" t="str">
        <f>"  "&amp;"住房改革支出"</f>
        <v>  住房改革支出</v>
      </c>
      <c r="C41" s="182">
        <v>1122939.58</v>
      </c>
      <c r="D41" s="182">
        <v>1122939.58</v>
      </c>
      <c r="E41" s="182">
        <v>1122939.58</v>
      </c>
      <c r="F41" s="182"/>
      <c r="G41" s="182"/>
      <c r="H41" s="182"/>
      <c r="I41" s="182"/>
      <c r="J41" s="182"/>
      <c r="K41" s="182"/>
      <c r="L41" s="182"/>
      <c r="M41" s="182"/>
      <c r="N41" s="182"/>
      <c r="O41" s="182"/>
    </row>
    <row r="42" ht="22.5" customHeight="1" spans="1:15">
      <c r="A42" s="232" t="s">
        <v>126</v>
      </c>
      <c r="B42" s="232" t="str">
        <f>"    "&amp;"住房公积金"</f>
        <v>    住房公积金</v>
      </c>
      <c r="C42" s="182">
        <v>1122939.58</v>
      </c>
      <c r="D42" s="182">
        <v>1122939.58</v>
      </c>
      <c r="E42" s="182">
        <v>1122939.58</v>
      </c>
      <c r="F42" s="182"/>
      <c r="G42" s="182"/>
      <c r="H42" s="182"/>
      <c r="I42" s="182"/>
      <c r="J42" s="182"/>
      <c r="K42" s="182"/>
      <c r="L42" s="182"/>
      <c r="M42" s="182"/>
      <c r="N42" s="182"/>
      <c r="O42" s="182"/>
    </row>
    <row r="43" ht="22.5" customHeight="1" spans="1:15">
      <c r="A43" s="174" t="s">
        <v>127</v>
      </c>
      <c r="B43" s="241" t="s">
        <v>127</v>
      </c>
      <c r="C43" s="137">
        <v>19292701.7</v>
      </c>
      <c r="D43" s="182">
        <v>18492701.7</v>
      </c>
      <c r="E43" s="137">
        <v>14505671.72</v>
      </c>
      <c r="F43" s="137">
        <v>3987029.98</v>
      </c>
      <c r="G43" s="137"/>
      <c r="H43" s="182"/>
      <c r="I43" s="137"/>
      <c r="J43" s="182">
        <v>800000</v>
      </c>
      <c r="K43" s="137"/>
      <c r="L43" s="137"/>
      <c r="M43" s="137"/>
      <c r="N43" s="137"/>
      <c r="O43" s="137">
        <v>800000</v>
      </c>
    </row>
  </sheetData>
  <mergeCells count="11">
    <mergeCell ref="A2:O2"/>
    <mergeCell ref="A3:L3"/>
    <mergeCell ref="D4:F4"/>
    <mergeCell ref="J4:O4"/>
    <mergeCell ref="A43:B4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5"/>
  <sheetViews>
    <sheetView showZeros="0" topLeftCell="A24" workbookViewId="0">
      <selection activeCell="B35" sqref="B35"/>
    </sheetView>
  </sheetViews>
  <sheetFormatPr defaultColWidth="10.7083333333333" defaultRowHeight="14.25" customHeight="1" outlineLevelCol="3"/>
  <cols>
    <col min="1" max="1" width="45.85" customWidth="1"/>
    <col min="2" max="2" width="36" customWidth="1"/>
    <col min="3" max="3" width="41.85" customWidth="1"/>
    <col min="4" max="4" width="34.85" customWidth="1"/>
  </cols>
  <sheetData>
    <row r="1" ht="19.5" customHeight="1" spans="4:4">
      <c r="D1" s="59" t="s">
        <v>128</v>
      </c>
    </row>
    <row r="2" ht="36" customHeight="1" spans="1:4">
      <c r="A2" s="4" t="s">
        <v>129</v>
      </c>
      <c r="B2" s="222"/>
      <c r="C2" s="222"/>
      <c r="D2" s="222"/>
    </row>
    <row r="3" ht="24" customHeight="1" spans="1:4">
      <c r="A3" s="6" t="str">
        <f>"单位名称："&amp;"迪庆藏族自治州农业农村局"</f>
        <v>单位名称：迪庆藏族自治州农业农村局</v>
      </c>
      <c r="B3" s="223"/>
      <c r="C3" s="223"/>
      <c r="D3" s="144" t="s">
        <v>2</v>
      </c>
    </row>
    <row r="4" ht="19.5" customHeight="1" spans="1:4">
      <c r="A4" s="12" t="s">
        <v>3</v>
      </c>
      <c r="B4" s="14"/>
      <c r="C4" s="12" t="s">
        <v>4</v>
      </c>
      <c r="D4" s="14"/>
    </row>
    <row r="5" ht="21.75" customHeight="1" spans="1:4">
      <c r="A5" s="93" t="s">
        <v>5</v>
      </c>
      <c r="B5" s="152" t="s">
        <v>6</v>
      </c>
      <c r="C5" s="93" t="s">
        <v>130</v>
      </c>
      <c r="D5" s="152" t="s">
        <v>6</v>
      </c>
    </row>
    <row r="6" ht="17.25" customHeight="1" spans="1:4">
      <c r="A6" s="96"/>
      <c r="B6" s="18"/>
      <c r="C6" s="96"/>
      <c r="D6" s="18"/>
    </row>
    <row r="7" ht="22.5" customHeight="1" spans="1:4">
      <c r="A7" s="224" t="s">
        <v>131</v>
      </c>
      <c r="B7" s="225">
        <v>18205671.72</v>
      </c>
      <c r="C7" s="226" t="s">
        <v>132</v>
      </c>
      <c r="D7" s="137">
        <v>18492701.7</v>
      </c>
    </row>
    <row r="8" ht="22.5" customHeight="1" spans="1:4">
      <c r="A8" s="227" t="s">
        <v>133</v>
      </c>
      <c r="B8" s="225">
        <v>18205671.72</v>
      </c>
      <c r="C8" s="228" t="s">
        <v>134</v>
      </c>
      <c r="D8" s="137">
        <v>73832</v>
      </c>
    </row>
    <row r="9" ht="22.5" customHeight="1" spans="1:4">
      <c r="A9" s="227" t="s">
        <v>135</v>
      </c>
      <c r="B9" s="229"/>
      <c r="C9" s="228" t="s">
        <v>136</v>
      </c>
      <c r="D9" s="137"/>
    </row>
    <row r="10" ht="22.5" customHeight="1" spans="1:4">
      <c r="A10" s="227" t="s">
        <v>137</v>
      </c>
      <c r="B10" s="229"/>
      <c r="C10" s="228" t="s">
        <v>138</v>
      </c>
      <c r="D10" s="137"/>
    </row>
    <row r="11" ht="22.5" customHeight="1" spans="1:4">
      <c r="A11" s="230" t="s">
        <v>139</v>
      </c>
      <c r="B11" s="231">
        <v>287029.98</v>
      </c>
      <c r="C11" s="228" t="s">
        <v>140</v>
      </c>
      <c r="D11" s="137"/>
    </row>
    <row r="12" ht="22.5" customHeight="1" spans="1:4">
      <c r="A12" s="227" t="s">
        <v>133</v>
      </c>
      <c r="B12" s="231">
        <v>287029.98</v>
      </c>
      <c r="C12" s="228" t="s">
        <v>141</v>
      </c>
      <c r="D12" s="137"/>
    </row>
    <row r="13" ht="22.5" customHeight="1" spans="1:4">
      <c r="A13" s="227" t="s">
        <v>135</v>
      </c>
      <c r="B13" s="231"/>
      <c r="C13" s="228" t="s">
        <v>142</v>
      </c>
      <c r="D13" s="137"/>
    </row>
    <row r="14" ht="22.5" customHeight="1" spans="1:4">
      <c r="A14" s="227" t="s">
        <v>137</v>
      </c>
      <c r="B14" s="231"/>
      <c r="C14" s="228" t="s">
        <v>143</v>
      </c>
      <c r="D14" s="137"/>
    </row>
    <row r="15" ht="22.5" customHeight="1" spans="1:4">
      <c r="A15" s="227"/>
      <c r="B15" s="227"/>
      <c r="C15" s="228" t="s">
        <v>144</v>
      </c>
      <c r="D15" s="137">
        <v>1503712.77</v>
      </c>
    </row>
    <row r="16" ht="22.5" customHeight="1" spans="1:4">
      <c r="A16" s="227"/>
      <c r="B16" s="232"/>
      <c r="C16" s="228" t="s">
        <v>145</v>
      </c>
      <c r="D16" s="137">
        <v>1241211.27</v>
      </c>
    </row>
    <row r="17" ht="22.5" customHeight="1" spans="1:4">
      <c r="A17" s="233"/>
      <c r="B17" s="224"/>
      <c r="C17" s="228" t="s">
        <v>146</v>
      </c>
      <c r="D17" s="137"/>
    </row>
    <row r="18" ht="22.5" customHeight="1" spans="1:4">
      <c r="A18" s="233"/>
      <c r="B18" s="224"/>
      <c r="C18" s="228" t="s">
        <v>147</v>
      </c>
      <c r="D18" s="137"/>
    </row>
    <row r="19" ht="22.5" customHeight="1" spans="1:4">
      <c r="A19" s="168"/>
      <c r="B19" s="168"/>
      <c r="C19" s="228" t="s">
        <v>148</v>
      </c>
      <c r="D19" s="137">
        <v>14551006.08</v>
      </c>
    </row>
    <row r="20" ht="22.5" customHeight="1" spans="1:4">
      <c r="A20" s="168"/>
      <c r="B20" s="168"/>
      <c r="C20" s="228" t="s">
        <v>149</v>
      </c>
      <c r="D20" s="137"/>
    </row>
    <row r="21" ht="22.5" customHeight="1" spans="1:4">
      <c r="A21" s="168"/>
      <c r="B21" s="168"/>
      <c r="C21" s="228" t="s">
        <v>150</v>
      </c>
      <c r="D21" s="137"/>
    </row>
    <row r="22" ht="22.5" customHeight="1" spans="1:4">
      <c r="A22" s="168"/>
      <c r="B22" s="168"/>
      <c r="C22" s="228" t="s">
        <v>151</v>
      </c>
      <c r="D22" s="137"/>
    </row>
    <row r="23" ht="22.5" customHeight="1" spans="1:4">
      <c r="A23" s="168"/>
      <c r="B23" s="168"/>
      <c r="C23" s="228" t="s">
        <v>152</v>
      </c>
      <c r="D23" s="137"/>
    </row>
    <row r="24" ht="22.5" customHeight="1" spans="1:4">
      <c r="A24" s="168"/>
      <c r="B24" s="168"/>
      <c r="C24" s="228" t="s">
        <v>153</v>
      </c>
      <c r="D24" s="137"/>
    </row>
    <row r="25" ht="22.5" customHeight="1" spans="1:4">
      <c r="A25" s="168"/>
      <c r="B25" s="168"/>
      <c r="C25" s="228" t="s">
        <v>154</v>
      </c>
      <c r="D25" s="137"/>
    </row>
    <row r="26" ht="22.5" customHeight="1" spans="1:4">
      <c r="A26" s="168"/>
      <c r="B26" s="168"/>
      <c r="C26" s="228" t="s">
        <v>155</v>
      </c>
      <c r="D26" s="137">
        <v>1122939.58</v>
      </c>
    </row>
    <row r="27" ht="22.5" customHeight="1" spans="1:4">
      <c r="A27" s="168"/>
      <c r="B27" s="168"/>
      <c r="C27" s="228" t="s">
        <v>156</v>
      </c>
      <c r="D27" s="137"/>
    </row>
    <row r="28" ht="22.5" customHeight="1" spans="1:4">
      <c r="A28" s="168"/>
      <c r="B28" s="168"/>
      <c r="C28" s="228" t="s">
        <v>157</v>
      </c>
      <c r="D28" s="137"/>
    </row>
    <row r="29" ht="22.5" customHeight="1" spans="1:4">
      <c r="A29" s="168"/>
      <c r="B29" s="168"/>
      <c r="C29" s="228" t="s">
        <v>158</v>
      </c>
      <c r="D29" s="137"/>
    </row>
    <row r="30" ht="22.5" customHeight="1" spans="1:4">
      <c r="A30" s="168"/>
      <c r="B30" s="168"/>
      <c r="C30" s="228" t="s">
        <v>159</v>
      </c>
      <c r="D30" s="137"/>
    </row>
    <row r="31" ht="22.5" customHeight="1" spans="1:4">
      <c r="A31" s="234"/>
      <c r="B31" s="224"/>
      <c r="C31" s="228" t="s">
        <v>160</v>
      </c>
      <c r="D31" s="137"/>
    </row>
    <row r="32" ht="22.5" customHeight="1" spans="1:4">
      <c r="A32" s="234"/>
      <c r="B32" s="224"/>
      <c r="C32" s="228" t="s">
        <v>161</v>
      </c>
      <c r="D32" s="137"/>
    </row>
    <row r="33" ht="22.5" customHeight="1" spans="1:4">
      <c r="A33" s="234"/>
      <c r="B33" s="224"/>
      <c r="C33" s="228" t="s">
        <v>162</v>
      </c>
      <c r="D33" s="137"/>
    </row>
    <row r="34" ht="22.5" customHeight="1" spans="1:4">
      <c r="A34" s="234"/>
      <c r="B34" s="224"/>
      <c r="C34" s="233" t="s">
        <v>163</v>
      </c>
      <c r="D34" s="224"/>
    </row>
    <row r="35" ht="22.5" customHeight="1" spans="1:4">
      <c r="A35" s="235" t="s">
        <v>164</v>
      </c>
      <c r="B35" s="236">
        <v>18492701.7</v>
      </c>
      <c r="C35" s="234" t="s">
        <v>52</v>
      </c>
      <c r="D35" s="236">
        <v>18492701.7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41"/>
  <sheetViews>
    <sheetView showZeros="0" topLeftCell="A22" workbookViewId="0">
      <selection activeCell="B35" sqref="B35"/>
    </sheetView>
  </sheetViews>
  <sheetFormatPr defaultColWidth="10.7083333333333" defaultRowHeight="14.25" customHeight="1" outlineLevelCol="6"/>
  <cols>
    <col min="1" max="1" width="23.575" customWidth="1"/>
    <col min="2" max="2" width="51.2833333333333" customWidth="1"/>
    <col min="3" max="3" width="28.2833333333333" customWidth="1"/>
    <col min="4" max="4" width="23.85" customWidth="1"/>
    <col min="5" max="7" width="28.2833333333333" customWidth="1"/>
  </cols>
  <sheetData>
    <row r="1" customHeight="1" spans="4:7">
      <c r="D1" s="170"/>
      <c r="F1" s="86"/>
      <c r="G1" s="59" t="s">
        <v>165</v>
      </c>
    </row>
    <row r="2" ht="39" customHeight="1" spans="1:7">
      <c r="A2" s="4" t="s">
        <v>166</v>
      </c>
      <c r="B2" s="151"/>
      <c r="C2" s="151"/>
      <c r="D2" s="151"/>
      <c r="E2" s="151"/>
      <c r="F2" s="151"/>
      <c r="G2" s="151"/>
    </row>
    <row r="3" ht="18" customHeight="1" spans="1:7">
      <c r="A3" s="6" t="str">
        <f>"单位名称："&amp;"迪庆藏族自治州农业农村局"</f>
        <v>单位名称：迪庆藏族自治州农业农村局</v>
      </c>
      <c r="B3" s="210"/>
      <c r="C3" s="199"/>
      <c r="D3" s="199"/>
      <c r="E3" s="199"/>
      <c r="F3" s="147"/>
      <c r="G3" s="144" t="s">
        <v>2</v>
      </c>
    </row>
    <row r="4" ht="20.25" customHeight="1" spans="1:7">
      <c r="A4" s="211" t="s">
        <v>167</v>
      </c>
      <c r="B4" s="212"/>
      <c r="C4" s="152" t="s">
        <v>57</v>
      </c>
      <c r="D4" s="187" t="s">
        <v>77</v>
      </c>
      <c r="E4" s="13"/>
      <c r="F4" s="14"/>
      <c r="G4" s="178" t="s">
        <v>78</v>
      </c>
    </row>
    <row r="5" ht="20.25" customHeight="1" spans="1:7">
      <c r="A5" s="213" t="s">
        <v>75</v>
      </c>
      <c r="B5" s="213" t="s">
        <v>76</v>
      </c>
      <c r="C5" s="96"/>
      <c r="D5" s="214" t="s">
        <v>59</v>
      </c>
      <c r="E5" s="214" t="s">
        <v>168</v>
      </c>
      <c r="F5" s="214" t="s">
        <v>169</v>
      </c>
      <c r="G5" s="138"/>
    </row>
    <row r="6" ht="19.5" customHeight="1" spans="1:7">
      <c r="A6" s="213" t="s">
        <v>170</v>
      </c>
      <c r="B6" s="213" t="s">
        <v>171</v>
      </c>
      <c r="C6" s="213" t="s">
        <v>172</v>
      </c>
      <c r="D6" s="214">
        <v>4</v>
      </c>
      <c r="E6" s="215" t="s">
        <v>173</v>
      </c>
      <c r="F6" s="215" t="s">
        <v>174</v>
      </c>
      <c r="G6" s="213" t="s">
        <v>175</v>
      </c>
    </row>
    <row r="7" ht="22.5" customHeight="1" spans="1:7">
      <c r="A7" s="166" t="s">
        <v>86</v>
      </c>
      <c r="B7" s="166" t="s">
        <v>87</v>
      </c>
      <c r="C7" s="216">
        <v>73832</v>
      </c>
      <c r="D7" s="216">
        <v>63000</v>
      </c>
      <c r="E7" s="216"/>
      <c r="F7" s="216">
        <v>63000</v>
      </c>
      <c r="G7" s="216">
        <v>10832</v>
      </c>
    </row>
    <row r="8" ht="22.5" customHeight="1" spans="1:7">
      <c r="A8" s="217" t="s">
        <v>88</v>
      </c>
      <c r="B8" s="217" t="s">
        <v>176</v>
      </c>
      <c r="C8" s="216">
        <v>10832</v>
      </c>
      <c r="D8" s="216"/>
      <c r="E8" s="216"/>
      <c r="F8" s="216"/>
      <c r="G8" s="216">
        <v>10832</v>
      </c>
    </row>
    <row r="9" ht="22.5" customHeight="1" spans="1:7">
      <c r="A9" s="218" t="s">
        <v>89</v>
      </c>
      <c r="B9" s="218" t="s">
        <v>177</v>
      </c>
      <c r="C9" s="216">
        <v>10832</v>
      </c>
      <c r="D9" s="216"/>
      <c r="E9" s="216"/>
      <c r="F9" s="216"/>
      <c r="G9" s="216">
        <v>10832</v>
      </c>
    </row>
    <row r="10" ht="22.5" customHeight="1" spans="1:7">
      <c r="A10" s="217" t="s">
        <v>90</v>
      </c>
      <c r="B10" s="217" t="s">
        <v>178</v>
      </c>
      <c r="C10" s="216">
        <v>63000</v>
      </c>
      <c r="D10" s="216">
        <v>63000</v>
      </c>
      <c r="E10" s="216"/>
      <c r="F10" s="216">
        <v>63000</v>
      </c>
      <c r="G10" s="216"/>
    </row>
    <row r="11" ht="22.5" customHeight="1" spans="1:7">
      <c r="A11" s="218" t="s">
        <v>91</v>
      </c>
      <c r="B11" s="218" t="s">
        <v>178</v>
      </c>
      <c r="C11" s="216">
        <v>63000</v>
      </c>
      <c r="D11" s="216">
        <v>63000</v>
      </c>
      <c r="E11" s="216"/>
      <c r="F11" s="216">
        <v>63000</v>
      </c>
      <c r="G11" s="216"/>
    </row>
    <row r="12" ht="22.5" customHeight="1" spans="1:7">
      <c r="A12" s="166" t="s">
        <v>92</v>
      </c>
      <c r="B12" s="166" t="s">
        <v>93</v>
      </c>
      <c r="C12" s="216">
        <v>1503712.77</v>
      </c>
      <c r="D12" s="216">
        <v>1503712.77</v>
      </c>
      <c r="E12" s="216">
        <v>1466912.77</v>
      </c>
      <c r="F12" s="216">
        <v>36800</v>
      </c>
      <c r="G12" s="216"/>
    </row>
    <row r="13" ht="22.5" customHeight="1" spans="1:7">
      <c r="A13" s="217" t="s">
        <v>94</v>
      </c>
      <c r="B13" s="217" t="s">
        <v>179</v>
      </c>
      <c r="C13" s="216">
        <v>1472452.77</v>
      </c>
      <c r="D13" s="216">
        <v>1472452.77</v>
      </c>
      <c r="E13" s="216">
        <v>1435652.77</v>
      </c>
      <c r="F13" s="216">
        <v>36800</v>
      </c>
      <c r="G13" s="216"/>
    </row>
    <row r="14" ht="22.5" customHeight="1" spans="1:7">
      <c r="A14" s="218" t="s">
        <v>95</v>
      </c>
      <c r="B14" s="218" t="s">
        <v>180</v>
      </c>
      <c r="C14" s="216">
        <v>1435652.77</v>
      </c>
      <c r="D14" s="216">
        <v>1435652.77</v>
      </c>
      <c r="E14" s="216">
        <v>1435652.77</v>
      </c>
      <c r="F14" s="216"/>
      <c r="G14" s="216"/>
    </row>
    <row r="15" ht="22.5" customHeight="1" spans="1:7">
      <c r="A15" s="218" t="s">
        <v>97</v>
      </c>
      <c r="B15" s="218" t="s">
        <v>181</v>
      </c>
      <c r="C15" s="216">
        <v>36800</v>
      </c>
      <c r="D15" s="216">
        <v>36800</v>
      </c>
      <c r="E15" s="216"/>
      <c r="F15" s="216">
        <v>36800</v>
      </c>
      <c r="G15" s="216"/>
    </row>
    <row r="16" ht="22.5" customHeight="1" spans="1:7">
      <c r="A16" s="217" t="s">
        <v>98</v>
      </c>
      <c r="B16" s="217" t="s">
        <v>182</v>
      </c>
      <c r="C16" s="216">
        <v>31260</v>
      </c>
      <c r="D16" s="216">
        <v>31260</v>
      </c>
      <c r="E16" s="216">
        <v>31260</v>
      </c>
      <c r="F16" s="216"/>
      <c r="G16" s="216"/>
    </row>
    <row r="17" ht="22.5" customHeight="1" spans="1:7">
      <c r="A17" s="218" t="s">
        <v>99</v>
      </c>
      <c r="B17" s="218" t="s">
        <v>183</v>
      </c>
      <c r="C17" s="216">
        <v>31260</v>
      </c>
      <c r="D17" s="216">
        <v>31260</v>
      </c>
      <c r="E17" s="216">
        <v>31260</v>
      </c>
      <c r="F17" s="216"/>
      <c r="G17" s="216"/>
    </row>
    <row r="18" ht="22.5" customHeight="1" spans="1:7">
      <c r="A18" s="166" t="s">
        <v>100</v>
      </c>
      <c r="B18" s="166" t="s">
        <v>101</v>
      </c>
      <c r="C18" s="216">
        <v>1241211.27</v>
      </c>
      <c r="D18" s="216">
        <v>1241211.27</v>
      </c>
      <c r="E18" s="216">
        <v>1241211.27</v>
      </c>
      <c r="F18" s="216"/>
      <c r="G18" s="216"/>
    </row>
    <row r="19" ht="22.5" customHeight="1" spans="1:7">
      <c r="A19" s="217" t="s">
        <v>102</v>
      </c>
      <c r="B19" s="217" t="s">
        <v>184</v>
      </c>
      <c r="C19" s="216">
        <v>1241211.27</v>
      </c>
      <c r="D19" s="216">
        <v>1241211.27</v>
      </c>
      <c r="E19" s="216">
        <v>1241211.27</v>
      </c>
      <c r="F19" s="216"/>
      <c r="G19" s="216"/>
    </row>
    <row r="20" ht="22.5" customHeight="1" spans="1:7">
      <c r="A20" s="218" t="s">
        <v>103</v>
      </c>
      <c r="B20" s="218" t="s">
        <v>185</v>
      </c>
      <c r="C20" s="216">
        <v>658633.86</v>
      </c>
      <c r="D20" s="216">
        <v>658633.86</v>
      </c>
      <c r="E20" s="216">
        <v>658633.86</v>
      </c>
      <c r="F20" s="216"/>
      <c r="G20" s="216"/>
    </row>
    <row r="21" ht="22.5" customHeight="1" spans="1:7">
      <c r="A21" s="218" t="s">
        <v>105</v>
      </c>
      <c r="B21" s="218" t="s">
        <v>186</v>
      </c>
      <c r="C21" s="216">
        <v>542275.75</v>
      </c>
      <c r="D21" s="216">
        <v>542275.75</v>
      </c>
      <c r="E21" s="216">
        <v>542275.75</v>
      </c>
      <c r="F21" s="216"/>
      <c r="G21" s="216"/>
    </row>
    <row r="22" ht="22.5" customHeight="1" spans="1:7">
      <c r="A22" s="218" t="s">
        <v>106</v>
      </c>
      <c r="B22" s="218" t="s">
        <v>187</v>
      </c>
      <c r="C22" s="216">
        <v>40301.66</v>
      </c>
      <c r="D22" s="216">
        <v>40301.66</v>
      </c>
      <c r="E22" s="216">
        <v>40301.66</v>
      </c>
      <c r="F22" s="216"/>
      <c r="G22" s="216"/>
    </row>
    <row r="23" ht="22.5" customHeight="1" spans="1:7">
      <c r="A23" s="166" t="s">
        <v>107</v>
      </c>
      <c r="B23" s="166" t="s">
        <v>108</v>
      </c>
      <c r="C23" s="216">
        <v>14551006.08</v>
      </c>
      <c r="D23" s="216">
        <v>10574808.1</v>
      </c>
      <c r="E23" s="216">
        <v>9602468.16</v>
      </c>
      <c r="F23" s="216">
        <v>972339.94</v>
      </c>
      <c r="G23" s="216">
        <v>3976197.98</v>
      </c>
    </row>
    <row r="24" ht="22.5" customHeight="1" spans="1:7">
      <c r="A24" s="217" t="s">
        <v>109</v>
      </c>
      <c r="B24" s="217" t="s">
        <v>188</v>
      </c>
      <c r="C24" s="216">
        <v>13051006.08</v>
      </c>
      <c r="D24" s="216">
        <v>10574808.1</v>
      </c>
      <c r="E24" s="216">
        <v>9602468.16</v>
      </c>
      <c r="F24" s="216">
        <v>972339.94</v>
      </c>
      <c r="G24" s="216">
        <v>2476197.98</v>
      </c>
    </row>
    <row r="25" ht="22.5" customHeight="1" spans="1:7">
      <c r="A25" s="218" t="s">
        <v>110</v>
      </c>
      <c r="B25" s="218" t="s">
        <v>189</v>
      </c>
      <c r="C25" s="216">
        <v>10624808.1</v>
      </c>
      <c r="D25" s="216">
        <v>10574808.1</v>
      </c>
      <c r="E25" s="216">
        <v>9602468.16</v>
      </c>
      <c r="F25" s="216">
        <v>972339.94</v>
      </c>
      <c r="G25" s="216">
        <v>50000</v>
      </c>
    </row>
    <row r="26" ht="22.5" customHeight="1" spans="1:7">
      <c r="A26" s="218" t="s">
        <v>111</v>
      </c>
      <c r="B26" s="218" t="s">
        <v>190</v>
      </c>
      <c r="C26" s="216">
        <v>150000</v>
      </c>
      <c r="D26" s="216"/>
      <c r="E26" s="216"/>
      <c r="F26" s="216"/>
      <c r="G26" s="216">
        <v>150000</v>
      </c>
    </row>
    <row r="27" ht="22.5" customHeight="1" spans="1:7">
      <c r="A27" s="218" t="s">
        <v>112</v>
      </c>
      <c r="B27" s="218" t="s">
        <v>191</v>
      </c>
      <c r="C27" s="216">
        <v>937835</v>
      </c>
      <c r="D27" s="216"/>
      <c r="E27" s="216"/>
      <c r="F27" s="216"/>
      <c r="G27" s="216">
        <v>937835</v>
      </c>
    </row>
    <row r="28" ht="22.5" customHeight="1" spans="1:7">
      <c r="A28" s="218" t="s">
        <v>113</v>
      </c>
      <c r="B28" s="218" t="s">
        <v>192</v>
      </c>
      <c r="C28" s="216">
        <v>13849.5</v>
      </c>
      <c r="D28" s="216"/>
      <c r="E28" s="216"/>
      <c r="F28" s="216"/>
      <c r="G28" s="216">
        <v>13849.5</v>
      </c>
    </row>
    <row r="29" ht="22.5" customHeight="1" spans="1:7">
      <c r="A29" s="218" t="s">
        <v>114</v>
      </c>
      <c r="B29" s="218" t="s">
        <v>193</v>
      </c>
      <c r="C29" s="216">
        <v>42067.3</v>
      </c>
      <c r="D29" s="216"/>
      <c r="E29" s="216"/>
      <c r="F29" s="216"/>
      <c r="G29" s="216">
        <v>42067.3</v>
      </c>
    </row>
    <row r="30" ht="22.5" customHeight="1" spans="1:7">
      <c r="A30" s="218" t="s">
        <v>115</v>
      </c>
      <c r="B30" s="218" t="s">
        <v>194</v>
      </c>
      <c r="C30" s="216">
        <v>50000</v>
      </c>
      <c r="D30" s="216"/>
      <c r="E30" s="216"/>
      <c r="F30" s="216"/>
      <c r="G30" s="216">
        <v>50000</v>
      </c>
    </row>
    <row r="31" ht="22.5" customHeight="1" spans="1:7">
      <c r="A31" s="218" t="s">
        <v>116</v>
      </c>
      <c r="B31" s="218" t="s">
        <v>195</v>
      </c>
      <c r="C31" s="216">
        <v>450000</v>
      </c>
      <c r="D31" s="216"/>
      <c r="E31" s="216"/>
      <c r="F31" s="216"/>
      <c r="G31" s="216">
        <v>450000</v>
      </c>
    </row>
    <row r="32" ht="22.5" customHeight="1" spans="1:7">
      <c r="A32" s="218" t="s">
        <v>117</v>
      </c>
      <c r="B32" s="218" t="s">
        <v>196</v>
      </c>
      <c r="C32" s="216">
        <v>69512.5</v>
      </c>
      <c r="D32" s="216"/>
      <c r="E32" s="216"/>
      <c r="F32" s="216"/>
      <c r="G32" s="216">
        <v>69512.5</v>
      </c>
    </row>
    <row r="33" ht="22.5" customHeight="1" spans="1:7">
      <c r="A33" s="218" t="s">
        <v>118</v>
      </c>
      <c r="B33" s="218" t="s">
        <v>197</v>
      </c>
      <c r="C33" s="216">
        <v>17378.5</v>
      </c>
      <c r="D33" s="216"/>
      <c r="E33" s="216"/>
      <c r="F33" s="216"/>
      <c r="G33" s="216">
        <v>17378.5</v>
      </c>
    </row>
    <row r="34" ht="22.5" customHeight="1" spans="1:7">
      <c r="A34" s="218" t="s">
        <v>119</v>
      </c>
      <c r="B34" s="218" t="s">
        <v>198</v>
      </c>
      <c r="C34" s="216">
        <v>595555.18</v>
      </c>
      <c r="D34" s="216"/>
      <c r="E34" s="216"/>
      <c r="F34" s="216"/>
      <c r="G34" s="216">
        <v>595555.18</v>
      </c>
    </row>
    <row r="35" ht="22.5" customHeight="1" spans="1:7">
      <c r="A35" s="218">
        <v>2130153</v>
      </c>
      <c r="B35" s="218" t="s">
        <v>199</v>
      </c>
      <c r="C35" s="216">
        <v>100000</v>
      </c>
      <c r="D35" s="216"/>
      <c r="E35" s="216"/>
      <c r="F35" s="216"/>
      <c r="G35" s="216">
        <v>100000</v>
      </c>
    </row>
    <row r="36" ht="22.5" customHeight="1" spans="1:7">
      <c r="A36" s="217" t="s">
        <v>121</v>
      </c>
      <c r="B36" s="217" t="s">
        <v>200</v>
      </c>
      <c r="C36" s="216">
        <v>1500000</v>
      </c>
      <c r="D36" s="216"/>
      <c r="E36" s="216"/>
      <c r="F36" s="216"/>
      <c r="G36" s="216">
        <v>1500000</v>
      </c>
    </row>
    <row r="37" ht="22.5" customHeight="1" spans="1:7">
      <c r="A37" s="218" t="s">
        <v>122</v>
      </c>
      <c r="B37" s="218" t="s">
        <v>201</v>
      </c>
      <c r="C37" s="216">
        <v>1500000</v>
      </c>
      <c r="D37" s="216"/>
      <c r="E37" s="216"/>
      <c r="F37" s="216"/>
      <c r="G37" s="216">
        <v>1500000</v>
      </c>
    </row>
    <row r="38" ht="22.5" customHeight="1" spans="1:7">
      <c r="A38" s="166" t="s">
        <v>123</v>
      </c>
      <c r="B38" s="166" t="s">
        <v>124</v>
      </c>
      <c r="C38" s="216">
        <v>1122939.58</v>
      </c>
      <c r="D38" s="216">
        <v>1122939.58</v>
      </c>
      <c r="E38" s="216">
        <v>1122939.58</v>
      </c>
      <c r="F38" s="216"/>
      <c r="G38" s="216"/>
    </row>
    <row r="39" ht="22.5" customHeight="1" spans="1:7">
      <c r="A39" s="217" t="s">
        <v>125</v>
      </c>
      <c r="B39" s="217" t="s">
        <v>202</v>
      </c>
      <c r="C39" s="216">
        <v>1122939.58</v>
      </c>
      <c r="D39" s="216">
        <v>1122939.58</v>
      </c>
      <c r="E39" s="216">
        <v>1122939.58</v>
      </c>
      <c r="F39" s="216"/>
      <c r="G39" s="216"/>
    </row>
    <row r="40" ht="22.5" customHeight="1" spans="1:7">
      <c r="A40" s="218" t="s">
        <v>126</v>
      </c>
      <c r="B40" s="218" t="s">
        <v>203</v>
      </c>
      <c r="C40" s="216">
        <v>1122939.58</v>
      </c>
      <c r="D40" s="216">
        <v>1122939.58</v>
      </c>
      <c r="E40" s="216">
        <v>1122939.58</v>
      </c>
      <c r="F40" s="216"/>
      <c r="G40" s="216"/>
    </row>
    <row r="41" ht="22.5" customHeight="1" spans="1:7">
      <c r="A41" s="219" t="s">
        <v>127</v>
      </c>
      <c r="B41" s="220" t="s">
        <v>127</v>
      </c>
      <c r="C41" s="221">
        <v>18492701.7</v>
      </c>
      <c r="D41" s="216">
        <v>14505671.72</v>
      </c>
      <c r="E41" s="221">
        <v>13433531.78</v>
      </c>
      <c r="F41" s="221">
        <v>1072139.94</v>
      </c>
      <c r="G41" s="221">
        <v>3987029.98</v>
      </c>
    </row>
  </sheetData>
  <autoFilter xmlns:etc="http://www.wps.cn/officeDocument/2017/etCustomData" ref="A5:G41" etc:filterBottomFollowUsedRange="0">
    <extLst/>
  </autoFilter>
  <mergeCells count="7">
    <mergeCell ref="A2:G2"/>
    <mergeCell ref="A3:E3"/>
    <mergeCell ref="A4:B4"/>
    <mergeCell ref="D4:F4"/>
    <mergeCell ref="A41:B41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C7" sqref="C7"/>
    </sheetView>
  </sheetViews>
  <sheetFormatPr defaultColWidth="10.7083333333333" defaultRowHeight="14.25" customHeight="1" outlineLevelRow="6" outlineLevelCol="5"/>
  <cols>
    <col min="1" max="2" width="32" customWidth="1"/>
    <col min="3" max="6" width="30.1416666666667" customWidth="1"/>
  </cols>
  <sheetData>
    <row r="1" customHeight="1" spans="1:6">
      <c r="A1" s="194"/>
      <c r="B1" s="194"/>
      <c r="C1" s="126"/>
      <c r="D1" s="195"/>
      <c r="F1" s="196" t="s">
        <v>204</v>
      </c>
    </row>
    <row r="2" ht="36.75" customHeight="1" spans="1:6">
      <c r="A2" s="197" t="s">
        <v>205</v>
      </c>
      <c r="B2" s="198"/>
      <c r="C2" s="198"/>
      <c r="D2" s="198"/>
      <c r="E2" s="198"/>
      <c r="F2" s="198"/>
    </row>
    <row r="3" ht="18.75" customHeight="1" spans="1:6">
      <c r="A3" s="6" t="str">
        <f>"单位名称："&amp;"迪庆藏族自治州农业农村局"</f>
        <v>单位名称：迪庆藏族自治州农业农村局</v>
      </c>
      <c r="B3" s="194"/>
      <c r="C3" s="126"/>
      <c r="D3" s="199"/>
      <c r="F3" s="196" t="s">
        <v>206</v>
      </c>
    </row>
    <row r="4" ht="19.5" customHeight="1" spans="1:6">
      <c r="A4" s="200" t="s">
        <v>207</v>
      </c>
      <c r="B4" s="201" t="s">
        <v>208</v>
      </c>
      <c r="C4" s="101" t="s">
        <v>209</v>
      </c>
      <c r="D4" s="202"/>
      <c r="E4" s="203"/>
      <c r="F4" s="201" t="s">
        <v>210</v>
      </c>
    </row>
    <row r="5" ht="19.5" customHeight="1" spans="1:6">
      <c r="A5" s="204"/>
      <c r="B5" s="205"/>
      <c r="C5" s="100" t="s">
        <v>59</v>
      </c>
      <c r="D5" s="100" t="s">
        <v>211</v>
      </c>
      <c r="E5" s="100" t="s">
        <v>212</v>
      </c>
      <c r="F5" s="205"/>
    </row>
    <row r="6" ht="18.75" customHeight="1" spans="1:6">
      <c r="A6" s="206">
        <v>1</v>
      </c>
      <c r="B6" s="206">
        <v>2</v>
      </c>
      <c r="C6" s="207">
        <v>3</v>
      </c>
      <c r="D6" s="206">
        <v>4</v>
      </c>
      <c r="E6" s="206">
        <v>5</v>
      </c>
      <c r="F6" s="206">
        <v>6</v>
      </c>
    </row>
    <row r="7" ht="22.5" customHeight="1" spans="1:6">
      <c r="A7" s="208">
        <v>153200</v>
      </c>
      <c r="B7" s="208"/>
      <c r="C7" s="209">
        <v>100000</v>
      </c>
      <c r="D7" s="208"/>
      <c r="E7" s="208">
        <v>100000</v>
      </c>
      <c r="F7" s="208">
        <v>53200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8"/>
  <sheetViews>
    <sheetView showZeros="0" topLeftCell="E25" workbookViewId="0">
      <selection activeCell="A1" sqref="A1"/>
    </sheetView>
  </sheetViews>
  <sheetFormatPr defaultColWidth="10.7083333333333" defaultRowHeight="14.25" customHeight="1"/>
  <cols>
    <col min="1" max="1" width="38.2833333333333" customWidth="1"/>
    <col min="2" max="2" width="29.7083333333333" customWidth="1"/>
    <col min="3" max="3" width="31" customWidth="1"/>
    <col min="4" max="4" width="11.85" customWidth="1"/>
    <col min="5" max="5" width="20.5666666666667" customWidth="1"/>
    <col min="6" max="6" width="12" customWidth="1"/>
    <col min="7" max="7" width="26.85" customWidth="1"/>
    <col min="8" max="21" width="23.1416666666667" customWidth="1"/>
    <col min="22" max="23" width="23.2833333333333" customWidth="1"/>
  </cols>
  <sheetData>
    <row r="1" ht="18.75" customHeight="1" spans="2:23">
      <c r="B1" s="183"/>
      <c r="D1" s="184"/>
      <c r="E1" s="184"/>
      <c r="F1" s="184"/>
      <c r="G1" s="184"/>
      <c r="H1" s="107"/>
      <c r="I1" s="107"/>
      <c r="J1" s="107"/>
      <c r="K1" s="107"/>
      <c r="L1" s="107"/>
      <c r="M1" s="107"/>
      <c r="N1" s="2"/>
      <c r="O1" s="2"/>
      <c r="P1" s="2"/>
      <c r="Q1" s="107"/>
      <c r="U1" s="183"/>
      <c r="W1" s="85" t="s">
        <v>213</v>
      </c>
    </row>
    <row r="2" ht="39.75" customHeight="1" spans="1:23">
      <c r="A2" s="185" t="s">
        <v>214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5"/>
      <c r="O2" s="5"/>
      <c r="P2" s="5"/>
      <c r="Q2" s="88"/>
      <c r="R2" s="88"/>
      <c r="S2" s="88"/>
      <c r="T2" s="88"/>
      <c r="U2" s="88"/>
      <c r="V2" s="88"/>
      <c r="W2" s="88"/>
    </row>
    <row r="3" ht="18.75" customHeight="1" spans="1:23">
      <c r="A3" s="6" t="str">
        <f>"单位名称："&amp;"迪庆藏族自治州农业农村局"</f>
        <v>单位名称：迪庆藏族自治州农业农村局</v>
      </c>
      <c r="B3" s="186"/>
      <c r="C3" s="186"/>
      <c r="D3" s="186"/>
      <c r="E3" s="186"/>
      <c r="F3" s="186"/>
      <c r="G3" s="186"/>
      <c r="H3" s="111"/>
      <c r="I3" s="111"/>
      <c r="J3" s="111"/>
      <c r="K3" s="111"/>
      <c r="L3" s="111"/>
      <c r="M3" s="111"/>
      <c r="N3" s="8"/>
      <c r="O3" s="8"/>
      <c r="P3" s="8"/>
      <c r="Q3" s="111"/>
      <c r="U3" s="183"/>
      <c r="W3" s="129" t="s">
        <v>206</v>
      </c>
    </row>
    <row r="4" ht="18" customHeight="1" spans="1:23">
      <c r="A4" s="10" t="s">
        <v>215</v>
      </c>
      <c r="B4" s="10" t="s">
        <v>216</v>
      </c>
      <c r="C4" s="10" t="s">
        <v>217</v>
      </c>
      <c r="D4" s="10" t="s">
        <v>218</v>
      </c>
      <c r="E4" s="10" t="s">
        <v>219</v>
      </c>
      <c r="F4" s="10" t="s">
        <v>220</v>
      </c>
      <c r="G4" s="10" t="s">
        <v>221</v>
      </c>
      <c r="H4" s="187" t="s">
        <v>222</v>
      </c>
      <c r="I4" s="132" t="s">
        <v>222</v>
      </c>
      <c r="J4" s="132"/>
      <c r="K4" s="132"/>
      <c r="L4" s="132"/>
      <c r="M4" s="132"/>
      <c r="N4" s="13"/>
      <c r="O4" s="13"/>
      <c r="P4" s="13"/>
      <c r="Q4" s="94" t="s">
        <v>63</v>
      </c>
      <c r="R4" s="132" t="s">
        <v>80</v>
      </c>
      <c r="S4" s="132"/>
      <c r="T4" s="132"/>
      <c r="U4" s="132"/>
      <c r="V4" s="132"/>
      <c r="W4" s="192"/>
    </row>
    <row r="5" ht="18" customHeight="1" spans="1:23">
      <c r="A5" s="15"/>
      <c r="B5" s="181"/>
      <c r="C5" s="15"/>
      <c r="D5" s="15"/>
      <c r="E5" s="15"/>
      <c r="F5" s="15"/>
      <c r="G5" s="15"/>
      <c r="H5" s="152" t="s">
        <v>57</v>
      </c>
      <c r="I5" s="187" t="s">
        <v>60</v>
      </c>
      <c r="J5" s="132"/>
      <c r="K5" s="132"/>
      <c r="L5" s="132"/>
      <c r="M5" s="192"/>
      <c r="N5" s="12" t="s">
        <v>223</v>
      </c>
      <c r="O5" s="13"/>
      <c r="P5" s="14"/>
      <c r="Q5" s="10" t="s">
        <v>63</v>
      </c>
      <c r="R5" s="187" t="s">
        <v>80</v>
      </c>
      <c r="S5" s="94" t="s">
        <v>66</v>
      </c>
      <c r="T5" s="132" t="s">
        <v>80</v>
      </c>
      <c r="U5" s="94" t="s">
        <v>68</v>
      </c>
      <c r="V5" s="94" t="s">
        <v>69</v>
      </c>
      <c r="W5" s="95" t="s">
        <v>70</v>
      </c>
    </row>
    <row r="6" ht="18.75" customHeight="1" spans="1:23">
      <c r="A6" s="97"/>
      <c r="B6" s="97"/>
      <c r="C6" s="97"/>
      <c r="D6" s="97"/>
      <c r="E6" s="97"/>
      <c r="F6" s="97"/>
      <c r="G6" s="97"/>
      <c r="H6" s="97"/>
      <c r="I6" s="193" t="s">
        <v>224</v>
      </c>
      <c r="J6" s="10" t="s">
        <v>225</v>
      </c>
      <c r="K6" s="10" t="s">
        <v>226</v>
      </c>
      <c r="L6" s="10" t="s">
        <v>227</v>
      </c>
      <c r="M6" s="10" t="s">
        <v>228</v>
      </c>
      <c r="N6" s="10" t="s">
        <v>60</v>
      </c>
      <c r="O6" s="10" t="s">
        <v>61</v>
      </c>
      <c r="P6" s="10" t="s">
        <v>62</v>
      </c>
      <c r="Q6" s="97"/>
      <c r="R6" s="10" t="s">
        <v>59</v>
      </c>
      <c r="S6" s="10" t="s">
        <v>66</v>
      </c>
      <c r="T6" s="10" t="s">
        <v>229</v>
      </c>
      <c r="U6" s="10" t="s">
        <v>68</v>
      </c>
      <c r="V6" s="10" t="s">
        <v>69</v>
      </c>
      <c r="W6" s="10" t="s">
        <v>70</v>
      </c>
    </row>
    <row r="7" ht="37.5" customHeight="1" spans="1:23">
      <c r="A7" s="155"/>
      <c r="B7" s="155"/>
      <c r="C7" s="155"/>
      <c r="D7" s="155"/>
      <c r="E7" s="155"/>
      <c r="F7" s="155"/>
      <c r="G7" s="155"/>
      <c r="H7" s="155"/>
      <c r="I7" s="136" t="s">
        <v>59</v>
      </c>
      <c r="J7" s="17" t="s">
        <v>230</v>
      </c>
      <c r="K7" s="17" t="s">
        <v>226</v>
      </c>
      <c r="L7" s="17" t="s">
        <v>227</v>
      </c>
      <c r="M7" s="17" t="s">
        <v>228</v>
      </c>
      <c r="N7" s="17" t="s">
        <v>226</v>
      </c>
      <c r="O7" s="17" t="s">
        <v>227</v>
      </c>
      <c r="P7" s="17" t="s">
        <v>228</v>
      </c>
      <c r="Q7" s="17" t="s">
        <v>63</v>
      </c>
      <c r="R7" s="17" t="s">
        <v>59</v>
      </c>
      <c r="S7" s="17" t="s">
        <v>66</v>
      </c>
      <c r="T7" s="17" t="s">
        <v>229</v>
      </c>
      <c r="U7" s="17" t="s">
        <v>68</v>
      </c>
      <c r="V7" s="17" t="s">
        <v>69</v>
      </c>
      <c r="W7" s="17" t="s">
        <v>70</v>
      </c>
    </row>
    <row r="8" ht="19.5" customHeight="1" spans="1:23">
      <c r="A8" s="188">
        <v>1</v>
      </c>
      <c r="B8" s="188">
        <v>2</v>
      </c>
      <c r="C8" s="188">
        <v>3</v>
      </c>
      <c r="D8" s="188">
        <v>4</v>
      </c>
      <c r="E8" s="188">
        <v>5</v>
      </c>
      <c r="F8" s="188">
        <v>6</v>
      </c>
      <c r="G8" s="188">
        <v>7</v>
      </c>
      <c r="H8" s="188">
        <v>8</v>
      </c>
      <c r="I8" s="188">
        <v>9</v>
      </c>
      <c r="J8" s="188">
        <v>10</v>
      </c>
      <c r="K8" s="188">
        <v>11</v>
      </c>
      <c r="L8" s="188">
        <v>12</v>
      </c>
      <c r="M8" s="188">
        <v>13</v>
      </c>
      <c r="N8" s="188">
        <v>14</v>
      </c>
      <c r="O8" s="188">
        <v>15</v>
      </c>
      <c r="P8" s="188">
        <v>16</v>
      </c>
      <c r="Q8" s="188">
        <v>17</v>
      </c>
      <c r="R8" s="188">
        <v>18</v>
      </c>
      <c r="S8" s="188">
        <v>19</v>
      </c>
      <c r="T8" s="188">
        <v>20</v>
      </c>
      <c r="U8" s="188">
        <v>21</v>
      </c>
      <c r="V8" s="188">
        <v>22</v>
      </c>
      <c r="W8" s="188">
        <v>23</v>
      </c>
    </row>
    <row r="9" ht="22.5" customHeight="1" spans="1:23">
      <c r="A9" s="189" t="s">
        <v>72</v>
      </c>
      <c r="B9" s="189"/>
      <c r="C9" s="189"/>
      <c r="D9" s="189"/>
      <c r="E9" s="189"/>
      <c r="F9" s="189"/>
      <c r="G9" s="189"/>
      <c r="H9" s="137"/>
      <c r="I9" s="137"/>
      <c r="J9" s="137"/>
      <c r="K9" s="71"/>
      <c r="L9" s="137"/>
      <c r="M9" s="71"/>
      <c r="N9" s="71"/>
      <c r="O9" s="71"/>
      <c r="P9" s="71"/>
      <c r="Q9" s="137"/>
      <c r="R9" s="137"/>
      <c r="S9" s="137"/>
      <c r="T9" s="137"/>
      <c r="U9" s="137"/>
      <c r="V9" s="137"/>
      <c r="W9" s="137"/>
    </row>
    <row r="10" ht="22.5" customHeight="1" spans="1:23">
      <c r="A10" s="189" t="s">
        <v>72</v>
      </c>
      <c r="B10" s="189" t="s">
        <v>231</v>
      </c>
      <c r="C10" s="189" t="s">
        <v>232</v>
      </c>
      <c r="D10" s="189" t="s">
        <v>110</v>
      </c>
      <c r="E10" s="189" t="s">
        <v>189</v>
      </c>
      <c r="F10" s="189" t="s">
        <v>233</v>
      </c>
      <c r="G10" s="189" t="s">
        <v>234</v>
      </c>
      <c r="H10" s="137">
        <v>2292540</v>
      </c>
      <c r="I10" s="137">
        <v>2292540</v>
      </c>
      <c r="J10" s="137"/>
      <c r="K10" s="71"/>
      <c r="L10" s="137">
        <v>2292540</v>
      </c>
      <c r="M10" s="71"/>
      <c r="N10" s="71"/>
      <c r="O10" s="71"/>
      <c r="P10" s="71"/>
      <c r="Q10" s="137"/>
      <c r="R10" s="137"/>
      <c r="S10" s="137"/>
      <c r="T10" s="137"/>
      <c r="U10" s="137"/>
      <c r="V10" s="137"/>
      <c r="W10" s="137"/>
    </row>
    <row r="11" ht="22.5" customHeight="1" spans="1:23">
      <c r="A11" s="189" t="s">
        <v>72</v>
      </c>
      <c r="B11" s="189" t="s">
        <v>231</v>
      </c>
      <c r="C11" s="189" t="s">
        <v>232</v>
      </c>
      <c r="D11" s="189" t="s">
        <v>110</v>
      </c>
      <c r="E11" s="189" t="s">
        <v>189</v>
      </c>
      <c r="F11" s="189" t="s">
        <v>235</v>
      </c>
      <c r="G11" s="189" t="s">
        <v>236</v>
      </c>
      <c r="H11" s="137">
        <v>5526904.8</v>
      </c>
      <c r="I11" s="137">
        <v>5526904.8</v>
      </c>
      <c r="J11" s="137"/>
      <c r="K11" s="24"/>
      <c r="L11" s="137">
        <v>5526904.8</v>
      </c>
      <c r="M11" s="24"/>
      <c r="N11" s="24"/>
      <c r="O11" s="24"/>
      <c r="P11" s="24"/>
      <c r="Q11" s="137"/>
      <c r="R11" s="137"/>
      <c r="S11" s="137"/>
      <c r="T11" s="137"/>
      <c r="U11" s="137"/>
      <c r="V11" s="137"/>
      <c r="W11" s="137"/>
    </row>
    <row r="12" ht="22.5" customHeight="1" spans="1:23">
      <c r="A12" s="189" t="s">
        <v>72</v>
      </c>
      <c r="B12" s="189" t="s">
        <v>231</v>
      </c>
      <c r="C12" s="189" t="s">
        <v>232</v>
      </c>
      <c r="D12" s="189" t="s">
        <v>110</v>
      </c>
      <c r="E12" s="189" t="s">
        <v>189</v>
      </c>
      <c r="F12" s="189" t="s">
        <v>237</v>
      </c>
      <c r="G12" s="189" t="s">
        <v>238</v>
      </c>
      <c r="H12" s="137">
        <v>191045</v>
      </c>
      <c r="I12" s="137">
        <v>191045</v>
      </c>
      <c r="J12" s="137"/>
      <c r="K12" s="24"/>
      <c r="L12" s="137">
        <v>191045</v>
      </c>
      <c r="M12" s="24"/>
      <c r="N12" s="24"/>
      <c r="O12" s="24"/>
      <c r="P12" s="24"/>
      <c r="Q12" s="137"/>
      <c r="R12" s="137"/>
      <c r="S12" s="137"/>
      <c r="T12" s="137"/>
      <c r="U12" s="137"/>
      <c r="V12" s="137"/>
      <c r="W12" s="137"/>
    </row>
    <row r="13" ht="22.5" customHeight="1" spans="1:23">
      <c r="A13" s="189" t="s">
        <v>72</v>
      </c>
      <c r="B13" s="189" t="s">
        <v>239</v>
      </c>
      <c r="C13" s="189" t="s">
        <v>240</v>
      </c>
      <c r="D13" s="189" t="s">
        <v>110</v>
      </c>
      <c r="E13" s="189" t="s">
        <v>189</v>
      </c>
      <c r="F13" s="189" t="s">
        <v>237</v>
      </c>
      <c r="G13" s="189" t="s">
        <v>238</v>
      </c>
      <c r="H13" s="137">
        <v>1585140</v>
      </c>
      <c r="I13" s="137">
        <v>1585140</v>
      </c>
      <c r="J13" s="137"/>
      <c r="K13" s="24"/>
      <c r="L13" s="137">
        <v>1585140</v>
      </c>
      <c r="M13" s="24"/>
      <c r="N13" s="24"/>
      <c r="O13" s="24"/>
      <c r="P13" s="24"/>
      <c r="Q13" s="137"/>
      <c r="R13" s="137"/>
      <c r="S13" s="137"/>
      <c r="T13" s="137"/>
      <c r="U13" s="137"/>
      <c r="V13" s="137"/>
      <c r="W13" s="137"/>
    </row>
    <row r="14" ht="22.5" customHeight="1" spans="1:23">
      <c r="A14" s="189" t="s">
        <v>72</v>
      </c>
      <c r="B14" s="189" t="s">
        <v>241</v>
      </c>
      <c r="C14" s="189" t="s">
        <v>242</v>
      </c>
      <c r="D14" s="189" t="s">
        <v>95</v>
      </c>
      <c r="E14" s="189" t="s">
        <v>180</v>
      </c>
      <c r="F14" s="189" t="s">
        <v>243</v>
      </c>
      <c r="G14" s="189" t="s">
        <v>244</v>
      </c>
      <c r="H14" s="137">
        <v>1435652.77</v>
      </c>
      <c r="I14" s="137">
        <v>1435652.77</v>
      </c>
      <c r="J14" s="137"/>
      <c r="K14" s="24"/>
      <c r="L14" s="137">
        <v>1435652.77</v>
      </c>
      <c r="M14" s="24"/>
      <c r="N14" s="24"/>
      <c r="O14" s="24"/>
      <c r="P14" s="24"/>
      <c r="Q14" s="137"/>
      <c r="R14" s="137"/>
      <c r="S14" s="137"/>
      <c r="T14" s="137"/>
      <c r="U14" s="137"/>
      <c r="V14" s="137"/>
      <c r="W14" s="137"/>
    </row>
    <row r="15" ht="22.5" customHeight="1" spans="1:23">
      <c r="A15" s="189" t="s">
        <v>72</v>
      </c>
      <c r="B15" s="189" t="s">
        <v>241</v>
      </c>
      <c r="C15" s="189" t="s">
        <v>242</v>
      </c>
      <c r="D15" s="189" t="s">
        <v>103</v>
      </c>
      <c r="E15" s="189" t="s">
        <v>185</v>
      </c>
      <c r="F15" s="189" t="s">
        <v>245</v>
      </c>
      <c r="G15" s="189" t="s">
        <v>246</v>
      </c>
      <c r="H15" s="137">
        <v>658633.86</v>
      </c>
      <c r="I15" s="137">
        <v>658633.86</v>
      </c>
      <c r="J15" s="137"/>
      <c r="K15" s="24"/>
      <c r="L15" s="137">
        <v>658633.86</v>
      </c>
      <c r="M15" s="24"/>
      <c r="N15" s="24"/>
      <c r="O15" s="24"/>
      <c r="P15" s="24"/>
      <c r="Q15" s="137"/>
      <c r="R15" s="137"/>
      <c r="S15" s="137"/>
      <c r="T15" s="137"/>
      <c r="U15" s="137"/>
      <c r="V15" s="137"/>
      <c r="W15" s="137"/>
    </row>
    <row r="16" ht="22.5" customHeight="1" spans="1:23">
      <c r="A16" s="189" t="s">
        <v>72</v>
      </c>
      <c r="B16" s="189" t="s">
        <v>241</v>
      </c>
      <c r="C16" s="189" t="s">
        <v>242</v>
      </c>
      <c r="D16" s="189" t="s">
        <v>105</v>
      </c>
      <c r="E16" s="189" t="s">
        <v>186</v>
      </c>
      <c r="F16" s="189" t="s">
        <v>247</v>
      </c>
      <c r="G16" s="189" t="s">
        <v>248</v>
      </c>
      <c r="H16" s="137">
        <v>191004.36</v>
      </c>
      <c r="I16" s="137">
        <v>191004.36</v>
      </c>
      <c r="J16" s="137"/>
      <c r="K16" s="24"/>
      <c r="L16" s="137">
        <v>191004.36</v>
      </c>
      <c r="M16" s="24"/>
      <c r="N16" s="24"/>
      <c r="O16" s="24"/>
      <c r="P16" s="24"/>
      <c r="Q16" s="137"/>
      <c r="R16" s="137"/>
      <c r="S16" s="137"/>
      <c r="T16" s="137"/>
      <c r="U16" s="137"/>
      <c r="V16" s="137"/>
      <c r="W16" s="137"/>
    </row>
    <row r="17" ht="22.5" customHeight="1" spans="1:23">
      <c r="A17" s="189" t="s">
        <v>72</v>
      </c>
      <c r="B17" s="189" t="s">
        <v>241</v>
      </c>
      <c r="C17" s="189" t="s">
        <v>242</v>
      </c>
      <c r="D17" s="189" t="s">
        <v>105</v>
      </c>
      <c r="E17" s="189" t="s">
        <v>186</v>
      </c>
      <c r="F17" s="189" t="s">
        <v>247</v>
      </c>
      <c r="G17" s="189" t="s">
        <v>248</v>
      </c>
      <c r="H17" s="137">
        <v>351271.39</v>
      </c>
      <c r="I17" s="137">
        <v>351271.39</v>
      </c>
      <c r="J17" s="137"/>
      <c r="K17" s="24"/>
      <c r="L17" s="137">
        <v>351271.39</v>
      </c>
      <c r="M17" s="24"/>
      <c r="N17" s="24"/>
      <c r="O17" s="24"/>
      <c r="P17" s="24"/>
      <c r="Q17" s="137"/>
      <c r="R17" s="137"/>
      <c r="S17" s="137"/>
      <c r="T17" s="137"/>
      <c r="U17" s="137"/>
      <c r="V17" s="137"/>
      <c r="W17" s="137"/>
    </row>
    <row r="18" ht="22.5" customHeight="1" spans="1:23">
      <c r="A18" s="189" t="s">
        <v>72</v>
      </c>
      <c r="B18" s="189" t="s">
        <v>241</v>
      </c>
      <c r="C18" s="189" t="s">
        <v>242</v>
      </c>
      <c r="D18" s="189" t="s">
        <v>106</v>
      </c>
      <c r="E18" s="189" t="s">
        <v>187</v>
      </c>
      <c r="F18" s="189" t="s">
        <v>249</v>
      </c>
      <c r="G18" s="189" t="s">
        <v>250</v>
      </c>
      <c r="H18" s="137">
        <v>17945.66</v>
      </c>
      <c r="I18" s="137">
        <v>17945.66</v>
      </c>
      <c r="J18" s="137"/>
      <c r="K18" s="24"/>
      <c r="L18" s="137">
        <v>17945.66</v>
      </c>
      <c r="M18" s="24"/>
      <c r="N18" s="24"/>
      <c r="O18" s="24"/>
      <c r="P18" s="24"/>
      <c r="Q18" s="137"/>
      <c r="R18" s="137"/>
      <c r="S18" s="137"/>
      <c r="T18" s="137"/>
      <c r="U18" s="137"/>
      <c r="V18" s="137"/>
      <c r="W18" s="137"/>
    </row>
    <row r="19" ht="22.5" customHeight="1" spans="1:23">
      <c r="A19" s="189" t="s">
        <v>72</v>
      </c>
      <c r="B19" s="189" t="s">
        <v>241</v>
      </c>
      <c r="C19" s="189" t="s">
        <v>242</v>
      </c>
      <c r="D19" s="189" t="s">
        <v>110</v>
      </c>
      <c r="E19" s="189" t="s">
        <v>189</v>
      </c>
      <c r="F19" s="189" t="s">
        <v>249</v>
      </c>
      <c r="G19" s="189" t="s">
        <v>250</v>
      </c>
      <c r="H19" s="137">
        <v>6838.36</v>
      </c>
      <c r="I19" s="137">
        <v>6838.36</v>
      </c>
      <c r="J19" s="137"/>
      <c r="K19" s="24"/>
      <c r="L19" s="137">
        <v>6838.36</v>
      </c>
      <c r="M19" s="24"/>
      <c r="N19" s="24"/>
      <c r="O19" s="24"/>
      <c r="P19" s="24"/>
      <c r="Q19" s="137"/>
      <c r="R19" s="137"/>
      <c r="S19" s="137"/>
      <c r="T19" s="137"/>
      <c r="U19" s="137"/>
      <c r="V19" s="137"/>
      <c r="W19" s="137"/>
    </row>
    <row r="20" ht="22.5" customHeight="1" spans="1:23">
      <c r="A20" s="189" t="s">
        <v>72</v>
      </c>
      <c r="B20" s="189" t="s">
        <v>241</v>
      </c>
      <c r="C20" s="189" t="s">
        <v>242</v>
      </c>
      <c r="D20" s="189" t="s">
        <v>106</v>
      </c>
      <c r="E20" s="189" t="s">
        <v>187</v>
      </c>
      <c r="F20" s="189" t="s">
        <v>249</v>
      </c>
      <c r="G20" s="189" t="s">
        <v>250</v>
      </c>
      <c r="H20" s="137">
        <v>22356</v>
      </c>
      <c r="I20" s="137">
        <v>22356</v>
      </c>
      <c r="J20" s="137"/>
      <c r="K20" s="24"/>
      <c r="L20" s="137">
        <v>22356</v>
      </c>
      <c r="M20" s="24"/>
      <c r="N20" s="24"/>
      <c r="O20" s="24"/>
      <c r="P20" s="24"/>
      <c r="Q20" s="137"/>
      <c r="R20" s="137"/>
      <c r="S20" s="137"/>
      <c r="T20" s="137"/>
      <c r="U20" s="137"/>
      <c r="V20" s="137"/>
      <c r="W20" s="137"/>
    </row>
    <row r="21" ht="22.5" customHeight="1" spans="1:23">
      <c r="A21" s="189" t="s">
        <v>72</v>
      </c>
      <c r="B21" s="189" t="s">
        <v>251</v>
      </c>
      <c r="C21" s="189" t="s">
        <v>203</v>
      </c>
      <c r="D21" s="189" t="s">
        <v>126</v>
      </c>
      <c r="E21" s="189" t="s">
        <v>203</v>
      </c>
      <c r="F21" s="189" t="s">
        <v>252</v>
      </c>
      <c r="G21" s="189" t="s">
        <v>203</v>
      </c>
      <c r="H21" s="137">
        <v>1122939.58</v>
      </c>
      <c r="I21" s="137">
        <v>1122939.58</v>
      </c>
      <c r="J21" s="137"/>
      <c r="K21" s="24"/>
      <c r="L21" s="137">
        <v>1122939.58</v>
      </c>
      <c r="M21" s="24"/>
      <c r="N21" s="24"/>
      <c r="O21" s="24"/>
      <c r="P21" s="24"/>
      <c r="Q21" s="137"/>
      <c r="R21" s="137"/>
      <c r="S21" s="137"/>
      <c r="T21" s="137"/>
      <c r="U21" s="137"/>
      <c r="V21" s="137"/>
      <c r="W21" s="137"/>
    </row>
    <row r="22" ht="22.5" customHeight="1" spans="1:23">
      <c r="A22" s="189" t="s">
        <v>72</v>
      </c>
      <c r="B22" s="189" t="s">
        <v>253</v>
      </c>
      <c r="C22" s="189" t="s">
        <v>254</v>
      </c>
      <c r="D22" s="189" t="s">
        <v>110</v>
      </c>
      <c r="E22" s="189" t="s">
        <v>189</v>
      </c>
      <c r="F22" s="189" t="s">
        <v>255</v>
      </c>
      <c r="G22" s="189" t="s">
        <v>256</v>
      </c>
      <c r="H22" s="137">
        <v>80000</v>
      </c>
      <c r="I22" s="137">
        <v>80000</v>
      </c>
      <c r="J22" s="137"/>
      <c r="K22" s="24"/>
      <c r="L22" s="137">
        <v>80000</v>
      </c>
      <c r="M22" s="24"/>
      <c r="N22" s="24"/>
      <c r="O22" s="24"/>
      <c r="P22" s="24"/>
      <c r="Q22" s="137"/>
      <c r="R22" s="137"/>
      <c r="S22" s="137"/>
      <c r="T22" s="137"/>
      <c r="U22" s="137"/>
      <c r="V22" s="137"/>
      <c r="W22" s="137"/>
    </row>
    <row r="23" ht="22.5" customHeight="1" spans="1:23">
      <c r="A23" s="189" t="s">
        <v>72</v>
      </c>
      <c r="B23" s="189" t="s">
        <v>253</v>
      </c>
      <c r="C23" s="189" t="s">
        <v>254</v>
      </c>
      <c r="D23" s="189" t="s">
        <v>110</v>
      </c>
      <c r="E23" s="189" t="s">
        <v>189</v>
      </c>
      <c r="F23" s="189" t="s">
        <v>257</v>
      </c>
      <c r="G23" s="189" t="s">
        <v>258</v>
      </c>
      <c r="H23" s="137">
        <v>58000</v>
      </c>
      <c r="I23" s="137">
        <v>58000</v>
      </c>
      <c r="J23" s="137"/>
      <c r="K23" s="24"/>
      <c r="L23" s="137">
        <v>58000</v>
      </c>
      <c r="M23" s="24"/>
      <c r="N23" s="24"/>
      <c r="O23" s="24"/>
      <c r="P23" s="24"/>
      <c r="Q23" s="137"/>
      <c r="R23" s="137"/>
      <c r="S23" s="137"/>
      <c r="T23" s="137"/>
      <c r="U23" s="137"/>
      <c r="V23" s="137"/>
      <c r="W23" s="137"/>
    </row>
    <row r="24" ht="22.5" customHeight="1" spans="1:23">
      <c r="A24" s="189" t="s">
        <v>72</v>
      </c>
      <c r="B24" s="189" t="s">
        <v>253</v>
      </c>
      <c r="C24" s="189" t="s">
        <v>254</v>
      </c>
      <c r="D24" s="189" t="s">
        <v>110</v>
      </c>
      <c r="E24" s="189" t="s">
        <v>189</v>
      </c>
      <c r="F24" s="189" t="s">
        <v>259</v>
      </c>
      <c r="G24" s="189" t="s">
        <v>260</v>
      </c>
      <c r="H24" s="137">
        <v>14000</v>
      </c>
      <c r="I24" s="137">
        <v>14000</v>
      </c>
      <c r="J24" s="137"/>
      <c r="K24" s="24"/>
      <c r="L24" s="137">
        <v>14000</v>
      </c>
      <c r="M24" s="24"/>
      <c r="N24" s="24"/>
      <c r="O24" s="24"/>
      <c r="P24" s="24"/>
      <c r="Q24" s="137"/>
      <c r="R24" s="137"/>
      <c r="S24" s="137"/>
      <c r="T24" s="137"/>
      <c r="U24" s="137"/>
      <c r="V24" s="137"/>
      <c r="W24" s="137"/>
    </row>
    <row r="25" ht="22.5" customHeight="1" spans="1:23">
      <c r="A25" s="189" t="s">
        <v>72</v>
      </c>
      <c r="B25" s="189" t="s">
        <v>253</v>
      </c>
      <c r="C25" s="189" t="s">
        <v>254</v>
      </c>
      <c r="D25" s="189" t="s">
        <v>110</v>
      </c>
      <c r="E25" s="189" t="s">
        <v>189</v>
      </c>
      <c r="F25" s="189" t="s">
        <v>261</v>
      </c>
      <c r="G25" s="189" t="s">
        <v>262</v>
      </c>
      <c r="H25" s="137">
        <v>30000</v>
      </c>
      <c r="I25" s="137">
        <v>30000</v>
      </c>
      <c r="J25" s="137"/>
      <c r="K25" s="24"/>
      <c r="L25" s="137">
        <v>30000</v>
      </c>
      <c r="M25" s="24"/>
      <c r="N25" s="24"/>
      <c r="O25" s="24"/>
      <c r="P25" s="24"/>
      <c r="Q25" s="137"/>
      <c r="R25" s="137"/>
      <c r="S25" s="137"/>
      <c r="T25" s="137"/>
      <c r="U25" s="137"/>
      <c r="V25" s="137"/>
      <c r="W25" s="137"/>
    </row>
    <row r="26" ht="22.5" customHeight="1" spans="1:23">
      <c r="A26" s="189" t="s">
        <v>72</v>
      </c>
      <c r="B26" s="189" t="s">
        <v>263</v>
      </c>
      <c r="C26" s="189" t="s">
        <v>210</v>
      </c>
      <c r="D26" s="189" t="s">
        <v>110</v>
      </c>
      <c r="E26" s="189" t="s">
        <v>189</v>
      </c>
      <c r="F26" s="189" t="s">
        <v>264</v>
      </c>
      <c r="G26" s="189" t="s">
        <v>210</v>
      </c>
      <c r="H26" s="137">
        <v>53200</v>
      </c>
      <c r="I26" s="137">
        <v>53200</v>
      </c>
      <c r="J26" s="137"/>
      <c r="K26" s="24"/>
      <c r="L26" s="137">
        <v>53200</v>
      </c>
      <c r="M26" s="24"/>
      <c r="N26" s="24"/>
      <c r="O26" s="24"/>
      <c r="P26" s="24"/>
      <c r="Q26" s="137"/>
      <c r="R26" s="137"/>
      <c r="S26" s="137"/>
      <c r="T26" s="137"/>
      <c r="U26" s="137"/>
      <c r="V26" s="137"/>
      <c r="W26" s="137"/>
    </row>
    <row r="27" ht="22.5" customHeight="1" spans="1:23">
      <c r="A27" s="189" t="s">
        <v>72</v>
      </c>
      <c r="B27" s="189" t="s">
        <v>253</v>
      </c>
      <c r="C27" s="189" t="s">
        <v>254</v>
      </c>
      <c r="D27" s="189" t="s">
        <v>110</v>
      </c>
      <c r="E27" s="189" t="s">
        <v>189</v>
      </c>
      <c r="F27" s="189" t="s">
        <v>265</v>
      </c>
      <c r="G27" s="189" t="s">
        <v>266</v>
      </c>
      <c r="H27" s="137">
        <v>6000</v>
      </c>
      <c r="I27" s="137">
        <v>6000</v>
      </c>
      <c r="J27" s="137"/>
      <c r="K27" s="24"/>
      <c r="L27" s="137">
        <v>6000</v>
      </c>
      <c r="M27" s="24"/>
      <c r="N27" s="24"/>
      <c r="O27" s="24"/>
      <c r="P27" s="24"/>
      <c r="Q27" s="137"/>
      <c r="R27" s="137"/>
      <c r="S27" s="137"/>
      <c r="T27" s="137"/>
      <c r="U27" s="137"/>
      <c r="V27" s="137"/>
      <c r="W27" s="137"/>
    </row>
    <row r="28" ht="22.5" customHeight="1" spans="1:23">
      <c r="A28" s="189" t="s">
        <v>72</v>
      </c>
      <c r="B28" s="189" t="s">
        <v>253</v>
      </c>
      <c r="C28" s="189" t="s">
        <v>254</v>
      </c>
      <c r="D28" s="189" t="s">
        <v>110</v>
      </c>
      <c r="E28" s="189" t="s">
        <v>189</v>
      </c>
      <c r="F28" s="189" t="s">
        <v>267</v>
      </c>
      <c r="G28" s="189" t="s">
        <v>268</v>
      </c>
      <c r="H28" s="137">
        <v>24800</v>
      </c>
      <c r="I28" s="137">
        <v>24800</v>
      </c>
      <c r="J28" s="137"/>
      <c r="K28" s="24"/>
      <c r="L28" s="137">
        <v>24800</v>
      </c>
      <c r="M28" s="24"/>
      <c r="N28" s="24"/>
      <c r="O28" s="24"/>
      <c r="P28" s="24"/>
      <c r="Q28" s="137"/>
      <c r="R28" s="137"/>
      <c r="S28" s="137"/>
      <c r="T28" s="137"/>
      <c r="U28" s="137"/>
      <c r="V28" s="137"/>
      <c r="W28" s="137"/>
    </row>
    <row r="29" ht="22.5" customHeight="1" spans="1:23">
      <c r="A29" s="189" t="s">
        <v>72</v>
      </c>
      <c r="B29" s="189" t="s">
        <v>269</v>
      </c>
      <c r="C29" s="189" t="s">
        <v>270</v>
      </c>
      <c r="D29" s="189" t="s">
        <v>91</v>
      </c>
      <c r="E29" s="189" t="s">
        <v>178</v>
      </c>
      <c r="F29" s="189" t="s">
        <v>271</v>
      </c>
      <c r="G29" s="189" t="s">
        <v>272</v>
      </c>
      <c r="H29" s="137">
        <v>63000</v>
      </c>
      <c r="I29" s="137">
        <v>63000</v>
      </c>
      <c r="J29" s="137"/>
      <c r="K29" s="24"/>
      <c r="L29" s="137">
        <v>63000</v>
      </c>
      <c r="M29" s="24"/>
      <c r="N29" s="24"/>
      <c r="O29" s="24"/>
      <c r="P29" s="24"/>
      <c r="Q29" s="137"/>
      <c r="R29" s="137"/>
      <c r="S29" s="137"/>
      <c r="T29" s="137"/>
      <c r="U29" s="137"/>
      <c r="V29" s="137"/>
      <c r="W29" s="137"/>
    </row>
    <row r="30" ht="22.5" customHeight="1" spans="1:23">
      <c r="A30" s="189" t="s">
        <v>72</v>
      </c>
      <c r="B30" s="189" t="s">
        <v>273</v>
      </c>
      <c r="C30" s="189" t="s">
        <v>274</v>
      </c>
      <c r="D30" s="189" t="s">
        <v>110</v>
      </c>
      <c r="E30" s="189" t="s">
        <v>189</v>
      </c>
      <c r="F30" s="189" t="s">
        <v>275</v>
      </c>
      <c r="G30" s="189" t="s">
        <v>274</v>
      </c>
      <c r="H30" s="137">
        <v>118977.94</v>
      </c>
      <c r="I30" s="137">
        <v>118977.94</v>
      </c>
      <c r="J30" s="137"/>
      <c r="K30" s="24"/>
      <c r="L30" s="137">
        <v>118977.94</v>
      </c>
      <c r="M30" s="24"/>
      <c r="N30" s="24"/>
      <c r="O30" s="24"/>
      <c r="P30" s="24"/>
      <c r="Q30" s="137"/>
      <c r="R30" s="137"/>
      <c r="S30" s="137"/>
      <c r="T30" s="137"/>
      <c r="U30" s="137"/>
      <c r="V30" s="137"/>
      <c r="W30" s="137"/>
    </row>
    <row r="31" ht="22.5" customHeight="1" spans="1:23">
      <c r="A31" s="189" t="s">
        <v>72</v>
      </c>
      <c r="B31" s="189" t="s">
        <v>253</v>
      </c>
      <c r="C31" s="189" t="s">
        <v>254</v>
      </c>
      <c r="D31" s="189" t="s">
        <v>110</v>
      </c>
      <c r="E31" s="189" t="s">
        <v>189</v>
      </c>
      <c r="F31" s="189" t="s">
        <v>276</v>
      </c>
      <c r="G31" s="189" t="s">
        <v>277</v>
      </c>
      <c r="H31" s="137">
        <v>5250</v>
      </c>
      <c r="I31" s="137">
        <v>5250</v>
      </c>
      <c r="J31" s="137"/>
      <c r="K31" s="24"/>
      <c r="L31" s="137">
        <v>5250</v>
      </c>
      <c r="M31" s="24"/>
      <c r="N31" s="24"/>
      <c r="O31" s="24"/>
      <c r="P31" s="24"/>
      <c r="Q31" s="137"/>
      <c r="R31" s="137"/>
      <c r="S31" s="137"/>
      <c r="T31" s="137"/>
      <c r="U31" s="137"/>
      <c r="V31" s="137"/>
      <c r="W31" s="137"/>
    </row>
    <row r="32" ht="22.5" customHeight="1" spans="1:23">
      <c r="A32" s="189" t="s">
        <v>72</v>
      </c>
      <c r="B32" s="189" t="s">
        <v>278</v>
      </c>
      <c r="C32" s="189" t="s">
        <v>279</v>
      </c>
      <c r="D32" s="189" t="s">
        <v>110</v>
      </c>
      <c r="E32" s="189" t="s">
        <v>189</v>
      </c>
      <c r="F32" s="189" t="s">
        <v>276</v>
      </c>
      <c r="G32" s="189" t="s">
        <v>277</v>
      </c>
      <c r="H32" s="137">
        <v>121500</v>
      </c>
      <c r="I32" s="137">
        <v>121500</v>
      </c>
      <c r="J32" s="137"/>
      <c r="K32" s="24"/>
      <c r="L32" s="137">
        <v>121500</v>
      </c>
      <c r="M32" s="24"/>
      <c r="N32" s="24"/>
      <c r="O32" s="24"/>
      <c r="P32" s="24"/>
      <c r="Q32" s="137"/>
      <c r="R32" s="137"/>
      <c r="S32" s="137"/>
      <c r="T32" s="137"/>
      <c r="U32" s="137"/>
      <c r="V32" s="137"/>
      <c r="W32" s="137"/>
    </row>
    <row r="33" ht="22.5" customHeight="1" spans="1:23">
      <c r="A33" s="189" t="s">
        <v>72</v>
      </c>
      <c r="B33" s="189" t="s">
        <v>280</v>
      </c>
      <c r="C33" s="189" t="s">
        <v>281</v>
      </c>
      <c r="D33" s="189" t="s">
        <v>110</v>
      </c>
      <c r="E33" s="189" t="s">
        <v>189</v>
      </c>
      <c r="F33" s="189" t="s">
        <v>282</v>
      </c>
      <c r="G33" s="189" t="s">
        <v>281</v>
      </c>
      <c r="H33" s="137">
        <v>100000</v>
      </c>
      <c r="I33" s="137">
        <v>100000</v>
      </c>
      <c r="J33" s="137"/>
      <c r="K33" s="24"/>
      <c r="L33" s="137">
        <v>100000</v>
      </c>
      <c r="M33" s="24"/>
      <c r="N33" s="24"/>
      <c r="O33" s="24"/>
      <c r="P33" s="24"/>
      <c r="Q33" s="137"/>
      <c r="R33" s="137"/>
      <c r="S33" s="137"/>
      <c r="T33" s="137"/>
      <c r="U33" s="137"/>
      <c r="V33" s="137"/>
      <c r="W33" s="137"/>
    </row>
    <row r="34" ht="22.5" customHeight="1" spans="1:23">
      <c r="A34" s="189" t="s">
        <v>72</v>
      </c>
      <c r="B34" s="189" t="s">
        <v>283</v>
      </c>
      <c r="C34" s="189" t="s">
        <v>284</v>
      </c>
      <c r="D34" s="189" t="s">
        <v>110</v>
      </c>
      <c r="E34" s="189" t="s">
        <v>189</v>
      </c>
      <c r="F34" s="189" t="s">
        <v>285</v>
      </c>
      <c r="G34" s="189" t="s">
        <v>286</v>
      </c>
      <c r="H34" s="137">
        <v>340200</v>
      </c>
      <c r="I34" s="137">
        <v>340200</v>
      </c>
      <c r="J34" s="137"/>
      <c r="K34" s="24"/>
      <c r="L34" s="137">
        <v>340200</v>
      </c>
      <c r="M34" s="24"/>
      <c r="N34" s="24"/>
      <c r="O34" s="24"/>
      <c r="P34" s="24"/>
      <c r="Q34" s="137"/>
      <c r="R34" s="137"/>
      <c r="S34" s="137"/>
      <c r="T34" s="137"/>
      <c r="U34" s="137"/>
      <c r="V34" s="137"/>
      <c r="W34" s="137"/>
    </row>
    <row r="35" ht="22.5" customHeight="1" spans="1:23">
      <c r="A35" s="189" t="s">
        <v>72</v>
      </c>
      <c r="B35" s="189" t="s">
        <v>287</v>
      </c>
      <c r="C35" s="189" t="s">
        <v>288</v>
      </c>
      <c r="D35" s="189" t="s">
        <v>110</v>
      </c>
      <c r="E35" s="189" t="s">
        <v>189</v>
      </c>
      <c r="F35" s="189" t="s">
        <v>285</v>
      </c>
      <c r="G35" s="189" t="s">
        <v>286</v>
      </c>
      <c r="H35" s="137">
        <v>20412</v>
      </c>
      <c r="I35" s="137">
        <v>20412</v>
      </c>
      <c r="J35" s="137"/>
      <c r="K35" s="24"/>
      <c r="L35" s="137">
        <v>20412</v>
      </c>
      <c r="M35" s="24"/>
      <c r="N35" s="24"/>
      <c r="O35" s="24"/>
      <c r="P35" s="24"/>
      <c r="Q35" s="137"/>
      <c r="R35" s="137"/>
      <c r="S35" s="137"/>
      <c r="T35" s="137"/>
      <c r="U35" s="137"/>
      <c r="V35" s="137"/>
      <c r="W35" s="137"/>
    </row>
    <row r="36" ht="22.5" customHeight="1" spans="1:23">
      <c r="A36" s="189" t="s">
        <v>72</v>
      </c>
      <c r="B36" s="189" t="s">
        <v>253</v>
      </c>
      <c r="C36" s="189" t="s">
        <v>254</v>
      </c>
      <c r="D36" s="189" t="s">
        <v>97</v>
      </c>
      <c r="E36" s="189" t="s">
        <v>181</v>
      </c>
      <c r="F36" s="189" t="s">
        <v>267</v>
      </c>
      <c r="G36" s="189" t="s">
        <v>268</v>
      </c>
      <c r="H36" s="137">
        <v>36800</v>
      </c>
      <c r="I36" s="137">
        <v>36800</v>
      </c>
      <c r="J36" s="137"/>
      <c r="K36" s="24"/>
      <c r="L36" s="137">
        <v>36800</v>
      </c>
      <c r="M36" s="24"/>
      <c r="N36" s="24"/>
      <c r="O36" s="24"/>
      <c r="P36" s="24"/>
      <c r="Q36" s="137"/>
      <c r="R36" s="137"/>
      <c r="S36" s="137"/>
      <c r="T36" s="137"/>
      <c r="U36" s="137"/>
      <c r="V36" s="137"/>
      <c r="W36" s="137"/>
    </row>
    <row r="37" ht="22.5" customHeight="1" spans="1:23">
      <c r="A37" s="189" t="s">
        <v>72</v>
      </c>
      <c r="B37" s="189" t="s">
        <v>289</v>
      </c>
      <c r="C37" s="189" t="s">
        <v>290</v>
      </c>
      <c r="D37" s="189" t="s">
        <v>99</v>
      </c>
      <c r="E37" s="189" t="s">
        <v>183</v>
      </c>
      <c r="F37" s="189" t="s">
        <v>291</v>
      </c>
      <c r="G37" s="189" t="s">
        <v>292</v>
      </c>
      <c r="H37" s="137">
        <v>31260</v>
      </c>
      <c r="I37" s="137">
        <v>31260</v>
      </c>
      <c r="J37" s="137"/>
      <c r="K37" s="24"/>
      <c r="L37" s="137">
        <v>31260</v>
      </c>
      <c r="M37" s="24"/>
      <c r="N37" s="24"/>
      <c r="O37" s="24"/>
      <c r="P37" s="24"/>
      <c r="Q37" s="137"/>
      <c r="R37" s="137"/>
      <c r="S37" s="137"/>
      <c r="T37" s="137"/>
      <c r="U37" s="137"/>
      <c r="V37" s="137"/>
      <c r="W37" s="137"/>
    </row>
    <row r="38" ht="22.5" customHeight="1" spans="1:23">
      <c r="A38" s="174" t="s">
        <v>127</v>
      </c>
      <c r="B38" s="190"/>
      <c r="C38" s="190"/>
      <c r="D38" s="190"/>
      <c r="E38" s="190"/>
      <c r="F38" s="190"/>
      <c r="G38" s="191"/>
      <c r="H38" s="137">
        <v>14505671.72</v>
      </c>
      <c r="I38" s="137">
        <v>14505671.72</v>
      </c>
      <c r="J38" s="137"/>
      <c r="K38" s="71"/>
      <c r="L38" s="137">
        <v>14505671.72</v>
      </c>
      <c r="M38" s="71"/>
      <c r="N38" s="71"/>
      <c r="O38" s="71"/>
      <c r="P38" s="71"/>
      <c r="Q38" s="137"/>
      <c r="R38" s="137"/>
      <c r="S38" s="137"/>
      <c r="T38" s="137"/>
      <c r="U38" s="137"/>
      <c r="V38" s="137"/>
      <c r="W38" s="137"/>
    </row>
  </sheetData>
  <mergeCells count="30">
    <mergeCell ref="A2:W2"/>
    <mergeCell ref="A3:G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0"/>
  <sheetViews>
    <sheetView showZeros="0" topLeftCell="D45" workbookViewId="0">
      <selection activeCell="C54" sqref="C54"/>
    </sheetView>
  </sheetViews>
  <sheetFormatPr defaultColWidth="10.7083333333333" defaultRowHeight="14.25" customHeight="1"/>
  <cols>
    <col min="1" max="1" width="14.575" customWidth="1"/>
    <col min="2" max="2" width="15.7083333333333" customWidth="1"/>
    <col min="3" max="3" width="38.2833333333333" customWidth="1"/>
    <col min="4" max="4" width="27.85" customWidth="1"/>
    <col min="5" max="5" width="13" customWidth="1"/>
    <col min="6" max="6" width="20.7083333333333" customWidth="1"/>
    <col min="7" max="7" width="11.575" customWidth="1"/>
    <col min="8" max="8" width="20.7083333333333" customWidth="1"/>
    <col min="9" max="21" width="22.2833333333333" customWidth="1"/>
    <col min="22" max="23" width="22.575" customWidth="1"/>
  </cols>
  <sheetData>
    <row r="1" ht="13.5" customHeight="1" spans="2:23">
      <c r="B1" s="170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U1" s="170"/>
      <c r="W1" s="59" t="s">
        <v>293</v>
      </c>
    </row>
    <row r="2" ht="41.25" customHeight="1" spans="1:23">
      <c r="A2" s="4" t="s">
        <v>294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9.5" customHeight="1" spans="1:23">
      <c r="A3" s="6" t="str">
        <f>"单位名称："&amp;"迪庆藏族自治州农业农村局"</f>
        <v>单位名称：迪庆藏族自治州农业农村局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70"/>
      <c r="W3" s="144" t="s">
        <v>206</v>
      </c>
    </row>
    <row r="4" ht="21.75" customHeight="1" spans="1:23">
      <c r="A4" s="10" t="s">
        <v>295</v>
      </c>
      <c r="B4" s="11" t="s">
        <v>216</v>
      </c>
      <c r="C4" s="10" t="s">
        <v>217</v>
      </c>
      <c r="D4" s="10" t="s">
        <v>296</v>
      </c>
      <c r="E4" s="11" t="s">
        <v>218</v>
      </c>
      <c r="F4" s="11" t="s">
        <v>219</v>
      </c>
      <c r="G4" s="11" t="s">
        <v>220</v>
      </c>
      <c r="H4" s="11" t="s">
        <v>221</v>
      </c>
      <c r="I4" s="93" t="s">
        <v>57</v>
      </c>
      <c r="J4" s="12" t="s">
        <v>297</v>
      </c>
      <c r="K4" s="13"/>
      <c r="L4" s="13"/>
      <c r="M4" s="14"/>
      <c r="N4" s="12" t="s">
        <v>223</v>
      </c>
      <c r="O4" s="13"/>
      <c r="P4" s="14"/>
      <c r="Q4" s="11" t="s">
        <v>63</v>
      </c>
      <c r="R4" s="12" t="s">
        <v>80</v>
      </c>
      <c r="S4" s="13"/>
      <c r="T4" s="13"/>
      <c r="U4" s="13"/>
      <c r="V4" s="13"/>
      <c r="W4" s="14"/>
    </row>
    <row r="5" ht="21.75" customHeight="1" spans="1:23">
      <c r="A5" s="15"/>
      <c r="B5" s="97"/>
      <c r="C5" s="15"/>
      <c r="D5" s="15"/>
      <c r="E5" s="16"/>
      <c r="F5" s="16"/>
      <c r="G5" s="16"/>
      <c r="H5" s="16"/>
      <c r="I5" s="97"/>
      <c r="J5" s="177" t="s">
        <v>60</v>
      </c>
      <c r="K5" s="178"/>
      <c r="L5" s="11" t="s">
        <v>61</v>
      </c>
      <c r="M5" s="11" t="s">
        <v>62</v>
      </c>
      <c r="N5" s="11" t="s">
        <v>60</v>
      </c>
      <c r="O5" s="11" t="s">
        <v>61</v>
      </c>
      <c r="P5" s="11" t="s">
        <v>62</v>
      </c>
      <c r="Q5" s="16"/>
      <c r="R5" s="11" t="s">
        <v>59</v>
      </c>
      <c r="S5" s="10" t="s">
        <v>66</v>
      </c>
      <c r="T5" s="10" t="s">
        <v>229</v>
      </c>
      <c r="U5" s="10" t="s">
        <v>68</v>
      </c>
      <c r="V5" s="10" t="s">
        <v>69</v>
      </c>
      <c r="W5" s="10" t="s">
        <v>70</v>
      </c>
    </row>
    <row r="6" ht="21" customHeight="1" spans="1:23">
      <c r="A6" s="97"/>
      <c r="B6" s="97"/>
      <c r="C6" s="97"/>
      <c r="D6" s="97"/>
      <c r="E6" s="97"/>
      <c r="F6" s="97"/>
      <c r="G6" s="97"/>
      <c r="H6" s="97"/>
      <c r="I6" s="97"/>
      <c r="J6" s="179" t="s">
        <v>59</v>
      </c>
      <c r="K6" s="138"/>
      <c r="L6" s="97"/>
      <c r="M6" s="97"/>
      <c r="N6" s="97"/>
      <c r="O6" s="97"/>
      <c r="P6" s="97"/>
      <c r="Q6" s="97"/>
      <c r="R6" s="97"/>
      <c r="S6" s="181"/>
      <c r="T6" s="181"/>
      <c r="U6" s="181"/>
      <c r="V6" s="181"/>
      <c r="W6" s="181"/>
    </row>
    <row r="7" ht="39.75" customHeight="1" spans="1:23">
      <c r="A7" s="17"/>
      <c r="B7" s="96"/>
      <c r="C7" s="17"/>
      <c r="D7" s="17"/>
      <c r="E7" s="18"/>
      <c r="F7" s="18"/>
      <c r="G7" s="18"/>
      <c r="H7" s="18"/>
      <c r="I7" s="96"/>
      <c r="J7" s="67" t="s">
        <v>59</v>
      </c>
      <c r="K7" s="67" t="s">
        <v>298</v>
      </c>
      <c r="L7" s="18"/>
      <c r="M7" s="18"/>
      <c r="N7" s="18"/>
      <c r="O7" s="18"/>
      <c r="P7" s="18"/>
      <c r="Q7" s="18"/>
      <c r="R7" s="18"/>
      <c r="S7" s="18"/>
      <c r="T7" s="18"/>
      <c r="U7" s="96"/>
      <c r="V7" s="18"/>
      <c r="W7" s="18"/>
    </row>
    <row r="8" ht="19.5" customHeight="1" spans="1:23">
      <c r="A8" s="171">
        <v>1</v>
      </c>
      <c r="B8" s="171">
        <v>2</v>
      </c>
      <c r="C8" s="171">
        <v>3</v>
      </c>
      <c r="D8" s="171">
        <v>4</v>
      </c>
      <c r="E8" s="171">
        <v>5</v>
      </c>
      <c r="F8" s="171">
        <v>6</v>
      </c>
      <c r="G8" s="171">
        <v>7</v>
      </c>
      <c r="H8" s="171">
        <v>8</v>
      </c>
      <c r="I8" s="171">
        <v>9</v>
      </c>
      <c r="J8" s="171">
        <v>10</v>
      </c>
      <c r="K8" s="171">
        <v>11</v>
      </c>
      <c r="L8" s="171">
        <v>12</v>
      </c>
      <c r="M8" s="171">
        <v>13</v>
      </c>
      <c r="N8" s="171">
        <v>14</v>
      </c>
      <c r="O8" s="171">
        <v>15</v>
      </c>
      <c r="P8" s="171">
        <v>16</v>
      </c>
      <c r="Q8" s="171">
        <v>17</v>
      </c>
      <c r="R8" s="171">
        <v>18</v>
      </c>
      <c r="S8" s="171">
        <v>19</v>
      </c>
      <c r="T8" s="171">
        <v>20</v>
      </c>
      <c r="U8" s="171">
        <v>21</v>
      </c>
      <c r="V8" s="171">
        <v>22</v>
      </c>
      <c r="W8" s="171">
        <v>23</v>
      </c>
    </row>
    <row r="9" ht="22.5" customHeight="1" spans="1:23">
      <c r="A9" s="172" t="s">
        <v>299</v>
      </c>
      <c r="B9" s="172"/>
      <c r="C9" s="172"/>
      <c r="D9" s="173"/>
      <c r="E9" s="173"/>
      <c r="F9" s="173"/>
      <c r="G9" s="173"/>
      <c r="H9" s="173"/>
      <c r="I9" s="23">
        <v>800000</v>
      </c>
      <c r="J9" s="23"/>
      <c r="K9" s="23"/>
      <c r="L9" s="23"/>
      <c r="M9" s="23"/>
      <c r="N9" s="71"/>
      <c r="O9" s="71"/>
      <c r="P9" s="75"/>
      <c r="Q9" s="23"/>
      <c r="R9" s="23">
        <v>800000</v>
      </c>
      <c r="S9" s="23"/>
      <c r="T9" s="23"/>
      <c r="U9" s="137"/>
      <c r="V9" s="23"/>
      <c r="W9" s="23">
        <v>800000</v>
      </c>
    </row>
    <row r="10" ht="22.5" customHeight="1" spans="1:23">
      <c r="A10" s="173" t="s">
        <v>300</v>
      </c>
      <c r="B10" s="173" t="s">
        <v>301</v>
      </c>
      <c r="C10" s="21" t="s">
        <v>299</v>
      </c>
      <c r="D10" s="173" t="s">
        <v>72</v>
      </c>
      <c r="E10" s="173" t="s">
        <v>122</v>
      </c>
      <c r="F10" s="173" t="s">
        <v>201</v>
      </c>
      <c r="G10" s="173" t="s">
        <v>261</v>
      </c>
      <c r="H10" s="173" t="s">
        <v>262</v>
      </c>
      <c r="I10" s="23">
        <v>170000</v>
      </c>
      <c r="J10" s="23"/>
      <c r="K10" s="23"/>
      <c r="L10" s="23"/>
      <c r="M10" s="23"/>
      <c r="N10" s="71"/>
      <c r="O10" s="71"/>
      <c r="P10" s="75"/>
      <c r="Q10" s="23"/>
      <c r="R10" s="23">
        <v>170000</v>
      </c>
      <c r="S10" s="23"/>
      <c r="T10" s="23"/>
      <c r="U10" s="137"/>
      <c r="V10" s="23"/>
      <c r="W10" s="23">
        <v>170000</v>
      </c>
    </row>
    <row r="11" ht="22.5" customHeight="1" spans="1:23">
      <c r="A11" s="173" t="s">
        <v>300</v>
      </c>
      <c r="B11" s="173" t="s">
        <v>301</v>
      </c>
      <c r="C11" s="21" t="s">
        <v>299</v>
      </c>
      <c r="D11" s="173" t="s">
        <v>72</v>
      </c>
      <c r="E11" s="173" t="s">
        <v>122</v>
      </c>
      <c r="F11" s="173" t="s">
        <v>201</v>
      </c>
      <c r="G11" s="173" t="s">
        <v>302</v>
      </c>
      <c r="H11" s="173" t="s">
        <v>303</v>
      </c>
      <c r="I11" s="23">
        <v>20000</v>
      </c>
      <c r="J11" s="23"/>
      <c r="K11" s="23"/>
      <c r="L11" s="23"/>
      <c r="M11" s="23"/>
      <c r="N11" s="24"/>
      <c r="O11" s="24"/>
      <c r="P11" s="24"/>
      <c r="Q11" s="23"/>
      <c r="R11" s="23">
        <v>20000</v>
      </c>
      <c r="S11" s="23"/>
      <c r="T11" s="23"/>
      <c r="U11" s="137"/>
      <c r="V11" s="23"/>
      <c r="W11" s="23">
        <v>20000</v>
      </c>
    </row>
    <row r="12" ht="22.5" customHeight="1" spans="1:23">
      <c r="A12" s="173" t="s">
        <v>300</v>
      </c>
      <c r="B12" s="173" t="s">
        <v>301</v>
      </c>
      <c r="C12" s="21" t="s">
        <v>299</v>
      </c>
      <c r="D12" s="173" t="s">
        <v>72</v>
      </c>
      <c r="E12" s="173" t="s">
        <v>122</v>
      </c>
      <c r="F12" s="173" t="s">
        <v>201</v>
      </c>
      <c r="G12" s="173" t="s">
        <v>304</v>
      </c>
      <c r="H12" s="173" t="s">
        <v>305</v>
      </c>
      <c r="I12" s="23">
        <v>300000</v>
      </c>
      <c r="J12" s="23"/>
      <c r="K12" s="23"/>
      <c r="L12" s="23"/>
      <c r="M12" s="23"/>
      <c r="N12" s="24"/>
      <c r="O12" s="24"/>
      <c r="P12" s="24"/>
      <c r="Q12" s="23"/>
      <c r="R12" s="23">
        <v>300000</v>
      </c>
      <c r="S12" s="23"/>
      <c r="T12" s="23"/>
      <c r="U12" s="137"/>
      <c r="V12" s="23"/>
      <c r="W12" s="23">
        <v>300000</v>
      </c>
    </row>
    <row r="13" ht="22.5" customHeight="1" spans="1:23">
      <c r="A13" s="173" t="s">
        <v>300</v>
      </c>
      <c r="B13" s="173" t="s">
        <v>301</v>
      </c>
      <c r="C13" s="21" t="s">
        <v>299</v>
      </c>
      <c r="D13" s="173" t="s">
        <v>72</v>
      </c>
      <c r="E13" s="173" t="s">
        <v>122</v>
      </c>
      <c r="F13" s="173" t="s">
        <v>201</v>
      </c>
      <c r="G13" s="173" t="s">
        <v>306</v>
      </c>
      <c r="H13" s="173" t="s">
        <v>307</v>
      </c>
      <c r="I13" s="23">
        <v>50000</v>
      </c>
      <c r="J13" s="23"/>
      <c r="K13" s="23"/>
      <c r="L13" s="23"/>
      <c r="M13" s="23"/>
      <c r="N13" s="24"/>
      <c r="O13" s="24"/>
      <c r="P13" s="24"/>
      <c r="Q13" s="23"/>
      <c r="R13" s="23">
        <v>50000</v>
      </c>
      <c r="S13" s="23"/>
      <c r="T13" s="23"/>
      <c r="U13" s="137"/>
      <c r="V13" s="23"/>
      <c r="W13" s="23">
        <v>50000</v>
      </c>
    </row>
    <row r="14" ht="22.5" customHeight="1" spans="1:23">
      <c r="A14" s="173" t="s">
        <v>300</v>
      </c>
      <c r="B14" s="173" t="s">
        <v>301</v>
      </c>
      <c r="C14" s="21" t="s">
        <v>299</v>
      </c>
      <c r="D14" s="173" t="s">
        <v>72</v>
      </c>
      <c r="E14" s="173" t="s">
        <v>122</v>
      </c>
      <c r="F14" s="173" t="s">
        <v>201</v>
      </c>
      <c r="G14" s="173" t="s">
        <v>308</v>
      </c>
      <c r="H14" s="173" t="s">
        <v>309</v>
      </c>
      <c r="I14" s="23">
        <v>70000</v>
      </c>
      <c r="J14" s="23"/>
      <c r="K14" s="23"/>
      <c r="L14" s="23"/>
      <c r="M14" s="23"/>
      <c r="N14" s="24"/>
      <c r="O14" s="24"/>
      <c r="P14" s="24"/>
      <c r="Q14" s="23"/>
      <c r="R14" s="23">
        <v>70000</v>
      </c>
      <c r="S14" s="23"/>
      <c r="T14" s="23"/>
      <c r="U14" s="137"/>
      <c r="V14" s="23"/>
      <c r="W14" s="23">
        <v>70000</v>
      </c>
    </row>
    <row r="15" ht="22.5" customHeight="1" spans="1:23">
      <c r="A15" s="173" t="s">
        <v>300</v>
      </c>
      <c r="B15" s="173" t="s">
        <v>301</v>
      </c>
      <c r="C15" s="21" t="s">
        <v>299</v>
      </c>
      <c r="D15" s="173" t="s">
        <v>72</v>
      </c>
      <c r="E15" s="173" t="s">
        <v>122</v>
      </c>
      <c r="F15" s="173" t="s">
        <v>201</v>
      </c>
      <c r="G15" s="173" t="s">
        <v>255</v>
      </c>
      <c r="H15" s="173" t="s">
        <v>256</v>
      </c>
      <c r="I15" s="23">
        <v>130000</v>
      </c>
      <c r="J15" s="23"/>
      <c r="K15" s="23"/>
      <c r="L15" s="23"/>
      <c r="M15" s="23"/>
      <c r="N15" s="24"/>
      <c r="O15" s="24"/>
      <c r="P15" s="24"/>
      <c r="Q15" s="23"/>
      <c r="R15" s="23">
        <v>130000</v>
      </c>
      <c r="S15" s="23"/>
      <c r="T15" s="23"/>
      <c r="U15" s="137"/>
      <c r="V15" s="23"/>
      <c r="W15" s="23">
        <v>130000</v>
      </c>
    </row>
    <row r="16" ht="22.5" customHeight="1" spans="1:23">
      <c r="A16" s="173" t="s">
        <v>300</v>
      </c>
      <c r="B16" s="173" t="s">
        <v>301</v>
      </c>
      <c r="C16" s="21" t="s">
        <v>299</v>
      </c>
      <c r="D16" s="173" t="s">
        <v>72</v>
      </c>
      <c r="E16" s="173" t="s">
        <v>122</v>
      </c>
      <c r="F16" s="173" t="s">
        <v>201</v>
      </c>
      <c r="G16" s="173" t="s">
        <v>265</v>
      </c>
      <c r="H16" s="173" t="s">
        <v>266</v>
      </c>
      <c r="I16" s="23">
        <v>40000</v>
      </c>
      <c r="J16" s="23"/>
      <c r="K16" s="23"/>
      <c r="L16" s="23"/>
      <c r="M16" s="23"/>
      <c r="N16" s="24"/>
      <c r="O16" s="24"/>
      <c r="P16" s="24"/>
      <c r="Q16" s="23"/>
      <c r="R16" s="23">
        <v>40000</v>
      </c>
      <c r="S16" s="23"/>
      <c r="T16" s="23"/>
      <c r="U16" s="137"/>
      <c r="V16" s="23"/>
      <c r="W16" s="23">
        <v>40000</v>
      </c>
    </row>
    <row r="17" ht="22.5" customHeight="1" spans="1:23">
      <c r="A17" s="173" t="s">
        <v>300</v>
      </c>
      <c r="B17" s="173" t="s">
        <v>301</v>
      </c>
      <c r="C17" s="21" t="s">
        <v>299</v>
      </c>
      <c r="D17" s="173" t="s">
        <v>72</v>
      </c>
      <c r="E17" s="173" t="s">
        <v>122</v>
      </c>
      <c r="F17" s="173" t="s">
        <v>201</v>
      </c>
      <c r="G17" s="173" t="s">
        <v>285</v>
      </c>
      <c r="H17" s="173" t="s">
        <v>286</v>
      </c>
      <c r="I17" s="23">
        <v>20000</v>
      </c>
      <c r="J17" s="23"/>
      <c r="K17" s="23"/>
      <c r="L17" s="23"/>
      <c r="M17" s="23"/>
      <c r="N17" s="24"/>
      <c r="O17" s="24"/>
      <c r="P17" s="24"/>
      <c r="Q17" s="23"/>
      <c r="R17" s="23">
        <v>20000</v>
      </c>
      <c r="S17" s="23"/>
      <c r="T17" s="23"/>
      <c r="U17" s="137"/>
      <c r="V17" s="23"/>
      <c r="W17" s="23">
        <v>20000</v>
      </c>
    </row>
    <row r="18" ht="22.5" customHeight="1" spans="1:23">
      <c r="A18" s="172" t="s">
        <v>310</v>
      </c>
      <c r="B18" s="24"/>
      <c r="C18" s="24"/>
      <c r="D18" s="24"/>
      <c r="E18" s="24"/>
      <c r="F18" s="24"/>
      <c r="G18" s="24"/>
      <c r="H18" s="24"/>
      <c r="I18" s="23">
        <v>50000</v>
      </c>
      <c r="J18" s="23">
        <v>50000</v>
      </c>
      <c r="K18" s="23">
        <v>50000</v>
      </c>
      <c r="L18" s="23"/>
      <c r="M18" s="23"/>
      <c r="N18" s="24"/>
      <c r="O18" s="24"/>
      <c r="P18" s="24"/>
      <c r="Q18" s="23"/>
      <c r="R18" s="23"/>
      <c r="S18" s="23"/>
      <c r="T18" s="23"/>
      <c r="U18" s="137"/>
      <c r="V18" s="23"/>
      <c r="W18" s="23"/>
    </row>
    <row r="19" ht="22.5" customHeight="1" spans="1:23">
      <c r="A19" s="173" t="s">
        <v>300</v>
      </c>
      <c r="B19" s="173" t="s">
        <v>311</v>
      </c>
      <c r="C19" s="21" t="s">
        <v>310</v>
      </c>
      <c r="D19" s="173" t="s">
        <v>72</v>
      </c>
      <c r="E19" s="173" t="s">
        <v>110</v>
      </c>
      <c r="F19" s="173" t="s">
        <v>189</v>
      </c>
      <c r="G19" s="173" t="s">
        <v>304</v>
      </c>
      <c r="H19" s="173" t="s">
        <v>305</v>
      </c>
      <c r="I19" s="23">
        <v>30000</v>
      </c>
      <c r="J19" s="23">
        <v>30000</v>
      </c>
      <c r="K19" s="23">
        <v>30000</v>
      </c>
      <c r="L19" s="23"/>
      <c r="M19" s="23"/>
      <c r="N19" s="24"/>
      <c r="O19" s="24"/>
      <c r="P19" s="24"/>
      <c r="Q19" s="23"/>
      <c r="R19" s="23"/>
      <c r="S19" s="23"/>
      <c r="T19" s="23"/>
      <c r="U19" s="137"/>
      <c r="V19" s="23"/>
      <c r="W19" s="23"/>
    </row>
    <row r="20" ht="22.5" customHeight="1" spans="1:23">
      <c r="A20" s="173" t="s">
        <v>300</v>
      </c>
      <c r="B20" s="173" t="s">
        <v>311</v>
      </c>
      <c r="C20" s="21" t="s">
        <v>310</v>
      </c>
      <c r="D20" s="173" t="s">
        <v>72</v>
      </c>
      <c r="E20" s="173" t="s">
        <v>110</v>
      </c>
      <c r="F20" s="173" t="s">
        <v>189</v>
      </c>
      <c r="G20" s="173" t="s">
        <v>306</v>
      </c>
      <c r="H20" s="173" t="s">
        <v>307</v>
      </c>
      <c r="I20" s="23">
        <v>20000</v>
      </c>
      <c r="J20" s="23">
        <v>20000</v>
      </c>
      <c r="K20" s="23">
        <v>20000</v>
      </c>
      <c r="L20" s="23"/>
      <c r="M20" s="23"/>
      <c r="N20" s="24"/>
      <c r="O20" s="24"/>
      <c r="P20" s="24"/>
      <c r="Q20" s="23"/>
      <c r="R20" s="23"/>
      <c r="S20" s="23"/>
      <c r="T20" s="23"/>
      <c r="U20" s="137"/>
      <c r="V20" s="23"/>
      <c r="W20" s="23"/>
    </row>
    <row r="21" ht="22.5" customHeight="1" spans="1:23">
      <c r="A21" s="172" t="s">
        <v>312</v>
      </c>
      <c r="B21" s="24"/>
      <c r="C21" s="24"/>
      <c r="D21" s="24"/>
      <c r="E21" s="24"/>
      <c r="F21" s="24"/>
      <c r="G21" s="24"/>
      <c r="H21" s="24"/>
      <c r="I21" s="23">
        <v>100000</v>
      </c>
      <c r="J21" s="23">
        <v>100000</v>
      </c>
      <c r="K21" s="23">
        <v>100000</v>
      </c>
      <c r="L21" s="23"/>
      <c r="M21" s="23"/>
      <c r="N21" s="24"/>
      <c r="O21" s="24"/>
      <c r="P21" s="24"/>
      <c r="Q21" s="23"/>
      <c r="R21" s="23"/>
      <c r="S21" s="23"/>
      <c r="T21" s="23"/>
      <c r="U21" s="137"/>
      <c r="V21" s="23"/>
      <c r="W21" s="23"/>
    </row>
    <row r="22" ht="22.5" customHeight="1" spans="1:23">
      <c r="A22" s="173" t="s">
        <v>300</v>
      </c>
      <c r="B22" s="173" t="s">
        <v>313</v>
      </c>
      <c r="C22" s="21" t="s">
        <v>312</v>
      </c>
      <c r="D22" s="173" t="s">
        <v>72</v>
      </c>
      <c r="E22" s="173" t="s">
        <v>120</v>
      </c>
      <c r="F22" s="173" t="s">
        <v>199</v>
      </c>
      <c r="G22" s="173" t="s">
        <v>314</v>
      </c>
      <c r="H22" s="173" t="s">
        <v>85</v>
      </c>
      <c r="I22" s="23">
        <v>41000</v>
      </c>
      <c r="J22" s="23">
        <v>41000</v>
      </c>
      <c r="K22" s="23">
        <v>41000</v>
      </c>
      <c r="L22" s="23"/>
      <c r="M22" s="23"/>
      <c r="N22" s="24"/>
      <c r="O22" s="24"/>
      <c r="P22" s="24"/>
      <c r="Q22" s="23"/>
      <c r="R22" s="23"/>
      <c r="S22" s="23"/>
      <c r="T22" s="23"/>
      <c r="U22" s="137"/>
      <c r="V22" s="23"/>
      <c r="W22" s="23"/>
    </row>
    <row r="23" ht="22.5" customHeight="1" spans="1:23">
      <c r="A23" s="173" t="s">
        <v>300</v>
      </c>
      <c r="B23" s="173" t="s">
        <v>313</v>
      </c>
      <c r="C23" s="21" t="s">
        <v>312</v>
      </c>
      <c r="D23" s="173" t="s">
        <v>72</v>
      </c>
      <c r="E23" s="173" t="s">
        <v>120</v>
      </c>
      <c r="F23" s="173" t="s">
        <v>199</v>
      </c>
      <c r="G23" s="173" t="s">
        <v>314</v>
      </c>
      <c r="H23" s="173" t="s">
        <v>85</v>
      </c>
      <c r="I23" s="23">
        <v>27000</v>
      </c>
      <c r="J23" s="23">
        <v>27000</v>
      </c>
      <c r="K23" s="23">
        <v>27000</v>
      </c>
      <c r="L23" s="23"/>
      <c r="M23" s="23"/>
      <c r="N23" s="24"/>
      <c r="O23" s="24"/>
      <c r="P23" s="24"/>
      <c r="Q23" s="23"/>
      <c r="R23" s="23"/>
      <c r="S23" s="23"/>
      <c r="T23" s="23"/>
      <c r="U23" s="137"/>
      <c r="V23" s="23"/>
      <c r="W23" s="23"/>
    </row>
    <row r="24" ht="22.5" customHeight="1" spans="1:23">
      <c r="A24" s="173" t="s">
        <v>300</v>
      </c>
      <c r="B24" s="173" t="s">
        <v>313</v>
      </c>
      <c r="C24" s="21" t="s">
        <v>312</v>
      </c>
      <c r="D24" s="173" t="s">
        <v>72</v>
      </c>
      <c r="E24" s="173" t="s">
        <v>120</v>
      </c>
      <c r="F24" s="173" t="s">
        <v>199</v>
      </c>
      <c r="G24" s="173" t="s">
        <v>314</v>
      </c>
      <c r="H24" s="173" t="s">
        <v>85</v>
      </c>
      <c r="I24" s="23">
        <v>32000</v>
      </c>
      <c r="J24" s="23">
        <v>32000</v>
      </c>
      <c r="K24" s="23">
        <v>32000</v>
      </c>
      <c r="L24" s="23"/>
      <c r="M24" s="23"/>
      <c r="N24" s="24"/>
      <c r="O24" s="24"/>
      <c r="P24" s="24"/>
      <c r="Q24" s="23"/>
      <c r="R24" s="23"/>
      <c r="S24" s="23"/>
      <c r="T24" s="23"/>
      <c r="U24" s="137"/>
      <c r="V24" s="23"/>
      <c r="W24" s="23"/>
    </row>
    <row r="25" ht="22.5" customHeight="1" spans="1:23">
      <c r="A25" s="172" t="s">
        <v>315</v>
      </c>
      <c r="B25" s="24"/>
      <c r="C25" s="24"/>
      <c r="D25" s="24"/>
      <c r="E25" s="24"/>
      <c r="F25" s="24"/>
      <c r="G25" s="24"/>
      <c r="H25" s="24"/>
      <c r="I25" s="23">
        <v>450000</v>
      </c>
      <c r="J25" s="23">
        <v>450000</v>
      </c>
      <c r="K25" s="23">
        <v>450000</v>
      </c>
      <c r="L25" s="23"/>
      <c r="M25" s="23"/>
      <c r="N25" s="24"/>
      <c r="O25" s="24"/>
      <c r="P25" s="24"/>
      <c r="Q25" s="23"/>
      <c r="R25" s="23"/>
      <c r="S25" s="23"/>
      <c r="T25" s="23"/>
      <c r="U25" s="137"/>
      <c r="V25" s="23"/>
      <c r="W25" s="23"/>
    </row>
    <row r="26" ht="22.5" customHeight="1" spans="1:23">
      <c r="A26" s="173" t="s">
        <v>300</v>
      </c>
      <c r="B26" s="173" t="s">
        <v>316</v>
      </c>
      <c r="C26" s="21" t="s">
        <v>315</v>
      </c>
      <c r="D26" s="173" t="s">
        <v>72</v>
      </c>
      <c r="E26" s="173" t="s">
        <v>116</v>
      </c>
      <c r="F26" s="173" t="s">
        <v>195</v>
      </c>
      <c r="G26" s="173" t="s">
        <v>265</v>
      </c>
      <c r="H26" s="173" t="s">
        <v>266</v>
      </c>
      <c r="I26" s="23">
        <v>450000</v>
      </c>
      <c r="J26" s="23">
        <v>450000</v>
      </c>
      <c r="K26" s="23">
        <v>450000</v>
      </c>
      <c r="L26" s="23"/>
      <c r="M26" s="23"/>
      <c r="N26" s="24"/>
      <c r="O26" s="24"/>
      <c r="P26" s="24"/>
      <c r="Q26" s="23"/>
      <c r="R26" s="23"/>
      <c r="S26" s="23"/>
      <c r="T26" s="23"/>
      <c r="U26" s="137"/>
      <c r="V26" s="23"/>
      <c r="W26" s="23"/>
    </row>
    <row r="27" ht="22.5" customHeight="1" spans="1:23">
      <c r="A27" s="172" t="s">
        <v>317</v>
      </c>
      <c r="B27" s="24"/>
      <c r="C27" s="24"/>
      <c r="D27" s="24"/>
      <c r="E27" s="24"/>
      <c r="F27" s="24"/>
      <c r="G27" s="24"/>
      <c r="H27" s="24"/>
      <c r="I27" s="23">
        <v>50000</v>
      </c>
      <c r="J27" s="23">
        <v>50000</v>
      </c>
      <c r="K27" s="23">
        <v>50000</v>
      </c>
      <c r="L27" s="23"/>
      <c r="M27" s="23"/>
      <c r="N27" s="24"/>
      <c r="O27" s="24"/>
      <c r="P27" s="24"/>
      <c r="Q27" s="23"/>
      <c r="R27" s="23"/>
      <c r="S27" s="23"/>
      <c r="T27" s="23"/>
      <c r="U27" s="137"/>
      <c r="V27" s="23"/>
      <c r="W27" s="23"/>
    </row>
    <row r="28" ht="22.5" customHeight="1" spans="1:23">
      <c r="A28" s="173" t="s">
        <v>318</v>
      </c>
      <c r="B28" s="173" t="s">
        <v>319</v>
      </c>
      <c r="C28" s="21" t="s">
        <v>317</v>
      </c>
      <c r="D28" s="173" t="s">
        <v>72</v>
      </c>
      <c r="E28" s="173" t="s">
        <v>115</v>
      </c>
      <c r="F28" s="173" t="s">
        <v>194</v>
      </c>
      <c r="G28" s="173" t="s">
        <v>261</v>
      </c>
      <c r="H28" s="173" t="s">
        <v>262</v>
      </c>
      <c r="I28" s="23">
        <v>10000</v>
      </c>
      <c r="J28" s="23">
        <v>10000</v>
      </c>
      <c r="K28" s="23">
        <v>10000</v>
      </c>
      <c r="L28" s="23"/>
      <c r="M28" s="23"/>
      <c r="N28" s="24"/>
      <c r="O28" s="24"/>
      <c r="P28" s="24"/>
      <c r="Q28" s="23"/>
      <c r="R28" s="23"/>
      <c r="S28" s="23"/>
      <c r="T28" s="23"/>
      <c r="U28" s="137"/>
      <c r="V28" s="23"/>
      <c r="W28" s="23"/>
    </row>
    <row r="29" ht="22.5" customHeight="1" spans="1:23">
      <c r="A29" s="173" t="s">
        <v>318</v>
      </c>
      <c r="B29" s="173" t="s">
        <v>319</v>
      </c>
      <c r="C29" s="21" t="s">
        <v>317</v>
      </c>
      <c r="D29" s="173" t="s">
        <v>72</v>
      </c>
      <c r="E29" s="173" t="s">
        <v>115</v>
      </c>
      <c r="F29" s="173" t="s">
        <v>194</v>
      </c>
      <c r="G29" s="173" t="s">
        <v>302</v>
      </c>
      <c r="H29" s="173" t="s">
        <v>303</v>
      </c>
      <c r="I29" s="23">
        <v>10000</v>
      </c>
      <c r="J29" s="23">
        <v>10000</v>
      </c>
      <c r="K29" s="23">
        <v>10000</v>
      </c>
      <c r="L29" s="23"/>
      <c r="M29" s="23"/>
      <c r="N29" s="24"/>
      <c r="O29" s="24"/>
      <c r="P29" s="24"/>
      <c r="Q29" s="23"/>
      <c r="R29" s="23"/>
      <c r="S29" s="23"/>
      <c r="T29" s="23"/>
      <c r="U29" s="137"/>
      <c r="V29" s="23"/>
      <c r="W29" s="23"/>
    </row>
    <row r="30" ht="22.5" customHeight="1" spans="1:23">
      <c r="A30" s="173" t="s">
        <v>318</v>
      </c>
      <c r="B30" s="173" t="s">
        <v>319</v>
      </c>
      <c r="C30" s="21" t="s">
        <v>317</v>
      </c>
      <c r="D30" s="173" t="s">
        <v>72</v>
      </c>
      <c r="E30" s="173" t="s">
        <v>115</v>
      </c>
      <c r="F30" s="173" t="s">
        <v>194</v>
      </c>
      <c r="G30" s="173" t="s">
        <v>304</v>
      </c>
      <c r="H30" s="173" t="s">
        <v>305</v>
      </c>
      <c r="I30" s="23">
        <v>10000</v>
      </c>
      <c r="J30" s="23">
        <v>10000</v>
      </c>
      <c r="K30" s="23">
        <v>10000</v>
      </c>
      <c r="L30" s="23"/>
      <c r="M30" s="23"/>
      <c r="N30" s="24"/>
      <c r="O30" s="24"/>
      <c r="P30" s="24"/>
      <c r="Q30" s="23"/>
      <c r="R30" s="23"/>
      <c r="S30" s="23"/>
      <c r="T30" s="23"/>
      <c r="U30" s="137"/>
      <c r="V30" s="23"/>
      <c r="W30" s="23"/>
    </row>
    <row r="31" ht="22.5" customHeight="1" spans="1:23">
      <c r="A31" s="173" t="s">
        <v>318</v>
      </c>
      <c r="B31" s="173" t="s">
        <v>319</v>
      </c>
      <c r="C31" s="21" t="s">
        <v>317</v>
      </c>
      <c r="D31" s="173" t="s">
        <v>72</v>
      </c>
      <c r="E31" s="173" t="s">
        <v>115</v>
      </c>
      <c r="F31" s="173" t="s">
        <v>194</v>
      </c>
      <c r="G31" s="173" t="s">
        <v>320</v>
      </c>
      <c r="H31" s="173" t="s">
        <v>321</v>
      </c>
      <c r="I31" s="23">
        <v>20000</v>
      </c>
      <c r="J31" s="23">
        <v>20000</v>
      </c>
      <c r="K31" s="23">
        <v>20000</v>
      </c>
      <c r="L31" s="23"/>
      <c r="M31" s="23"/>
      <c r="N31" s="24"/>
      <c r="O31" s="24"/>
      <c r="P31" s="24"/>
      <c r="Q31" s="23"/>
      <c r="R31" s="23"/>
      <c r="S31" s="23"/>
      <c r="T31" s="23"/>
      <c r="U31" s="137"/>
      <c r="V31" s="23"/>
      <c r="W31" s="23"/>
    </row>
    <row r="32" ht="22.5" customHeight="1" spans="1:23">
      <c r="A32" s="172" t="s">
        <v>322</v>
      </c>
      <c r="B32" s="24"/>
      <c r="C32" s="24"/>
      <c r="D32" s="24"/>
      <c r="E32" s="24"/>
      <c r="F32" s="24"/>
      <c r="G32" s="24"/>
      <c r="H32" s="24"/>
      <c r="I32" s="23">
        <v>500000</v>
      </c>
      <c r="J32" s="23">
        <v>500000</v>
      </c>
      <c r="K32" s="23">
        <v>500000</v>
      </c>
      <c r="L32" s="23"/>
      <c r="M32" s="23"/>
      <c r="N32" s="24"/>
      <c r="O32" s="24"/>
      <c r="P32" s="24"/>
      <c r="Q32" s="23"/>
      <c r="R32" s="23"/>
      <c r="S32" s="23"/>
      <c r="T32" s="23"/>
      <c r="U32" s="137"/>
      <c r="V32" s="23"/>
      <c r="W32" s="23"/>
    </row>
    <row r="33" ht="22.5" customHeight="1" spans="1:23">
      <c r="A33" s="173" t="s">
        <v>300</v>
      </c>
      <c r="B33" s="173" t="s">
        <v>323</v>
      </c>
      <c r="C33" s="21" t="s">
        <v>322</v>
      </c>
      <c r="D33" s="173" t="s">
        <v>72</v>
      </c>
      <c r="E33" s="173" t="s">
        <v>119</v>
      </c>
      <c r="F33" s="173" t="s">
        <v>198</v>
      </c>
      <c r="G33" s="173" t="s">
        <v>302</v>
      </c>
      <c r="H33" s="173" t="s">
        <v>303</v>
      </c>
      <c r="I33" s="23">
        <v>74160</v>
      </c>
      <c r="J33" s="23">
        <v>74160</v>
      </c>
      <c r="K33" s="23">
        <v>74160</v>
      </c>
      <c r="L33" s="23"/>
      <c r="M33" s="23"/>
      <c r="N33" s="24"/>
      <c r="O33" s="24"/>
      <c r="P33" s="24"/>
      <c r="Q33" s="23"/>
      <c r="R33" s="23"/>
      <c r="S33" s="23"/>
      <c r="T33" s="23"/>
      <c r="U33" s="137"/>
      <c r="V33" s="23"/>
      <c r="W33" s="23"/>
    </row>
    <row r="34" ht="22.5" customHeight="1" spans="1:23">
      <c r="A34" s="173" t="s">
        <v>300</v>
      </c>
      <c r="B34" s="173" t="s">
        <v>323</v>
      </c>
      <c r="C34" s="21" t="s">
        <v>322</v>
      </c>
      <c r="D34" s="173" t="s">
        <v>72</v>
      </c>
      <c r="E34" s="173" t="s">
        <v>119</v>
      </c>
      <c r="F34" s="173" t="s">
        <v>198</v>
      </c>
      <c r="G34" s="173" t="s">
        <v>304</v>
      </c>
      <c r="H34" s="173" t="s">
        <v>305</v>
      </c>
      <c r="I34" s="23">
        <v>192240</v>
      </c>
      <c r="J34" s="23">
        <v>192240</v>
      </c>
      <c r="K34" s="23">
        <v>192240</v>
      </c>
      <c r="L34" s="23"/>
      <c r="M34" s="23"/>
      <c r="N34" s="24"/>
      <c r="O34" s="24"/>
      <c r="P34" s="24"/>
      <c r="Q34" s="23"/>
      <c r="R34" s="23"/>
      <c r="S34" s="23"/>
      <c r="T34" s="23"/>
      <c r="U34" s="137"/>
      <c r="V34" s="23"/>
      <c r="W34" s="23"/>
    </row>
    <row r="35" ht="22.5" customHeight="1" spans="1:23">
      <c r="A35" s="173" t="s">
        <v>300</v>
      </c>
      <c r="B35" s="173" t="s">
        <v>323</v>
      </c>
      <c r="C35" s="21" t="s">
        <v>322</v>
      </c>
      <c r="D35" s="173" t="s">
        <v>72</v>
      </c>
      <c r="E35" s="173" t="s">
        <v>119</v>
      </c>
      <c r="F35" s="173" t="s">
        <v>198</v>
      </c>
      <c r="G35" s="173" t="s">
        <v>324</v>
      </c>
      <c r="H35" s="173" t="s">
        <v>325</v>
      </c>
      <c r="I35" s="23">
        <v>100000</v>
      </c>
      <c r="J35" s="23">
        <v>100000</v>
      </c>
      <c r="K35" s="23">
        <v>100000</v>
      </c>
      <c r="L35" s="23"/>
      <c r="M35" s="23"/>
      <c r="N35" s="24"/>
      <c r="O35" s="24"/>
      <c r="P35" s="24"/>
      <c r="Q35" s="23"/>
      <c r="R35" s="23"/>
      <c r="S35" s="23"/>
      <c r="T35" s="23"/>
      <c r="U35" s="137"/>
      <c r="V35" s="23"/>
      <c r="W35" s="23"/>
    </row>
    <row r="36" ht="22.5" customHeight="1" spans="1:23">
      <c r="A36" s="173" t="s">
        <v>300</v>
      </c>
      <c r="B36" s="173" t="s">
        <v>323</v>
      </c>
      <c r="C36" s="21" t="s">
        <v>322</v>
      </c>
      <c r="D36" s="173" t="s">
        <v>72</v>
      </c>
      <c r="E36" s="173" t="s">
        <v>119</v>
      </c>
      <c r="F36" s="173" t="s">
        <v>198</v>
      </c>
      <c r="G36" s="173" t="s">
        <v>265</v>
      </c>
      <c r="H36" s="173" t="s">
        <v>266</v>
      </c>
      <c r="I36" s="23">
        <v>100000</v>
      </c>
      <c r="J36" s="23">
        <v>100000</v>
      </c>
      <c r="K36" s="23">
        <v>100000</v>
      </c>
      <c r="L36" s="23"/>
      <c r="M36" s="23"/>
      <c r="N36" s="24"/>
      <c r="O36" s="24"/>
      <c r="P36" s="24"/>
      <c r="Q36" s="23"/>
      <c r="R36" s="23"/>
      <c r="S36" s="23"/>
      <c r="T36" s="23"/>
      <c r="U36" s="137"/>
      <c r="V36" s="23"/>
      <c r="W36" s="23"/>
    </row>
    <row r="37" ht="22.5" customHeight="1" spans="1:23">
      <c r="A37" s="173" t="s">
        <v>300</v>
      </c>
      <c r="B37" s="173" t="s">
        <v>323</v>
      </c>
      <c r="C37" s="21" t="s">
        <v>322</v>
      </c>
      <c r="D37" s="173" t="s">
        <v>72</v>
      </c>
      <c r="E37" s="173" t="s">
        <v>119</v>
      </c>
      <c r="F37" s="173" t="s">
        <v>198</v>
      </c>
      <c r="G37" s="173" t="s">
        <v>285</v>
      </c>
      <c r="H37" s="173" t="s">
        <v>286</v>
      </c>
      <c r="I37" s="23">
        <v>33600</v>
      </c>
      <c r="J37" s="23">
        <v>33600</v>
      </c>
      <c r="K37" s="23">
        <v>33600</v>
      </c>
      <c r="L37" s="23"/>
      <c r="M37" s="23"/>
      <c r="N37" s="24"/>
      <c r="O37" s="24"/>
      <c r="P37" s="24"/>
      <c r="Q37" s="23"/>
      <c r="R37" s="23"/>
      <c r="S37" s="23"/>
      <c r="T37" s="23"/>
      <c r="U37" s="137"/>
      <c r="V37" s="23"/>
      <c r="W37" s="23"/>
    </row>
    <row r="38" ht="22.5" customHeight="1" spans="1:23">
      <c r="A38" s="172" t="s">
        <v>326</v>
      </c>
      <c r="B38" s="24"/>
      <c r="C38" s="24"/>
      <c r="D38" s="24"/>
      <c r="E38" s="24"/>
      <c r="F38" s="24"/>
      <c r="G38" s="24"/>
      <c r="H38" s="24"/>
      <c r="I38" s="23">
        <v>900000</v>
      </c>
      <c r="J38" s="23">
        <v>900000</v>
      </c>
      <c r="K38" s="23">
        <v>900000</v>
      </c>
      <c r="L38" s="23"/>
      <c r="M38" s="23"/>
      <c r="N38" s="24"/>
      <c r="O38" s="24"/>
      <c r="P38" s="24"/>
      <c r="Q38" s="23"/>
      <c r="R38" s="23"/>
      <c r="S38" s="23"/>
      <c r="T38" s="23"/>
      <c r="U38" s="137"/>
      <c r="V38" s="23"/>
      <c r="W38" s="23"/>
    </row>
    <row r="39" ht="22.5" customHeight="1" spans="1:23">
      <c r="A39" s="173" t="s">
        <v>300</v>
      </c>
      <c r="B39" s="173" t="s">
        <v>327</v>
      </c>
      <c r="C39" s="21" t="s">
        <v>326</v>
      </c>
      <c r="D39" s="173" t="s">
        <v>72</v>
      </c>
      <c r="E39" s="173" t="s">
        <v>112</v>
      </c>
      <c r="F39" s="173" t="s">
        <v>191</v>
      </c>
      <c r="G39" s="173" t="s">
        <v>302</v>
      </c>
      <c r="H39" s="173" t="s">
        <v>303</v>
      </c>
      <c r="I39" s="23">
        <v>90000</v>
      </c>
      <c r="J39" s="23">
        <v>90000</v>
      </c>
      <c r="K39" s="23">
        <v>90000</v>
      </c>
      <c r="L39" s="23"/>
      <c r="M39" s="23"/>
      <c r="N39" s="24"/>
      <c r="O39" s="24"/>
      <c r="P39" s="24"/>
      <c r="Q39" s="23"/>
      <c r="R39" s="23"/>
      <c r="S39" s="23"/>
      <c r="T39" s="23"/>
      <c r="U39" s="137"/>
      <c r="V39" s="23"/>
      <c r="W39" s="23"/>
    </row>
    <row r="40" ht="22.5" customHeight="1" spans="1:23">
      <c r="A40" s="173" t="s">
        <v>300</v>
      </c>
      <c r="B40" s="173" t="s">
        <v>327</v>
      </c>
      <c r="C40" s="21" t="s">
        <v>326</v>
      </c>
      <c r="D40" s="173" t="s">
        <v>72</v>
      </c>
      <c r="E40" s="173" t="s">
        <v>112</v>
      </c>
      <c r="F40" s="173" t="s">
        <v>191</v>
      </c>
      <c r="G40" s="173" t="s">
        <v>304</v>
      </c>
      <c r="H40" s="173" t="s">
        <v>305</v>
      </c>
      <c r="I40" s="23">
        <v>400000</v>
      </c>
      <c r="J40" s="23">
        <v>400000</v>
      </c>
      <c r="K40" s="23">
        <v>400000</v>
      </c>
      <c r="L40" s="23"/>
      <c r="M40" s="23"/>
      <c r="N40" s="24"/>
      <c r="O40" s="24"/>
      <c r="P40" s="24"/>
      <c r="Q40" s="23"/>
      <c r="R40" s="23"/>
      <c r="S40" s="23"/>
      <c r="T40" s="23"/>
      <c r="U40" s="137"/>
      <c r="V40" s="23"/>
      <c r="W40" s="23"/>
    </row>
    <row r="41" ht="22.5" customHeight="1" spans="1:23">
      <c r="A41" s="173" t="s">
        <v>300</v>
      </c>
      <c r="B41" s="173" t="s">
        <v>327</v>
      </c>
      <c r="C41" s="21" t="s">
        <v>326</v>
      </c>
      <c r="D41" s="173" t="s">
        <v>72</v>
      </c>
      <c r="E41" s="173" t="s">
        <v>112</v>
      </c>
      <c r="F41" s="173" t="s">
        <v>191</v>
      </c>
      <c r="G41" s="173" t="s">
        <v>328</v>
      </c>
      <c r="H41" s="173" t="s">
        <v>329</v>
      </c>
      <c r="I41" s="23">
        <v>30000</v>
      </c>
      <c r="J41" s="23">
        <v>30000</v>
      </c>
      <c r="K41" s="23">
        <v>30000</v>
      </c>
      <c r="L41" s="23"/>
      <c r="M41" s="23"/>
      <c r="N41" s="24"/>
      <c r="O41" s="24"/>
      <c r="P41" s="24"/>
      <c r="Q41" s="23"/>
      <c r="R41" s="23"/>
      <c r="S41" s="23"/>
      <c r="T41" s="23"/>
      <c r="U41" s="137"/>
      <c r="V41" s="23"/>
      <c r="W41" s="23"/>
    </row>
    <row r="42" ht="22.5" customHeight="1" spans="1:23">
      <c r="A42" s="173" t="s">
        <v>300</v>
      </c>
      <c r="B42" s="173" t="s">
        <v>327</v>
      </c>
      <c r="C42" s="21" t="s">
        <v>326</v>
      </c>
      <c r="D42" s="173" t="s">
        <v>72</v>
      </c>
      <c r="E42" s="173" t="s">
        <v>112</v>
      </c>
      <c r="F42" s="173" t="s">
        <v>191</v>
      </c>
      <c r="G42" s="173" t="s">
        <v>306</v>
      </c>
      <c r="H42" s="173" t="s">
        <v>307</v>
      </c>
      <c r="I42" s="23">
        <v>80000</v>
      </c>
      <c r="J42" s="23">
        <v>80000</v>
      </c>
      <c r="K42" s="23">
        <v>80000</v>
      </c>
      <c r="L42" s="23"/>
      <c r="M42" s="23"/>
      <c r="N42" s="24"/>
      <c r="O42" s="24"/>
      <c r="P42" s="24"/>
      <c r="Q42" s="23"/>
      <c r="R42" s="23"/>
      <c r="S42" s="23"/>
      <c r="T42" s="23"/>
      <c r="U42" s="137"/>
      <c r="V42" s="23"/>
      <c r="W42" s="23"/>
    </row>
    <row r="43" ht="22.5" customHeight="1" spans="1:23">
      <c r="A43" s="173" t="s">
        <v>300</v>
      </c>
      <c r="B43" s="173" t="s">
        <v>327</v>
      </c>
      <c r="C43" s="21" t="s">
        <v>326</v>
      </c>
      <c r="D43" s="173" t="s">
        <v>72</v>
      </c>
      <c r="E43" s="173" t="s">
        <v>112</v>
      </c>
      <c r="F43" s="173" t="s">
        <v>191</v>
      </c>
      <c r="G43" s="173" t="s">
        <v>308</v>
      </c>
      <c r="H43" s="173" t="s">
        <v>309</v>
      </c>
      <c r="I43" s="23">
        <v>100000</v>
      </c>
      <c r="J43" s="23">
        <v>100000</v>
      </c>
      <c r="K43" s="23">
        <v>100000</v>
      </c>
      <c r="L43" s="23"/>
      <c r="M43" s="23"/>
      <c r="N43" s="24"/>
      <c r="O43" s="24"/>
      <c r="P43" s="24"/>
      <c r="Q43" s="23"/>
      <c r="R43" s="23"/>
      <c r="S43" s="23"/>
      <c r="T43" s="23"/>
      <c r="U43" s="137"/>
      <c r="V43" s="23"/>
      <c r="W43" s="23"/>
    </row>
    <row r="44" ht="22.5" customHeight="1" spans="1:23">
      <c r="A44" s="173" t="s">
        <v>300</v>
      </c>
      <c r="B44" s="173" t="s">
        <v>327</v>
      </c>
      <c r="C44" s="21" t="s">
        <v>326</v>
      </c>
      <c r="D44" s="173" t="s">
        <v>72</v>
      </c>
      <c r="E44" s="173" t="s">
        <v>112</v>
      </c>
      <c r="F44" s="173" t="s">
        <v>191</v>
      </c>
      <c r="G44" s="173" t="s">
        <v>285</v>
      </c>
      <c r="H44" s="173" t="s">
        <v>286</v>
      </c>
      <c r="I44" s="23">
        <v>200000</v>
      </c>
      <c r="J44" s="23">
        <v>200000</v>
      </c>
      <c r="K44" s="23">
        <v>200000</v>
      </c>
      <c r="L44" s="23"/>
      <c r="M44" s="23"/>
      <c r="N44" s="24"/>
      <c r="O44" s="24"/>
      <c r="P44" s="24"/>
      <c r="Q44" s="23"/>
      <c r="R44" s="23"/>
      <c r="S44" s="23"/>
      <c r="T44" s="23"/>
      <c r="U44" s="137"/>
      <c r="V44" s="23"/>
      <c r="W44" s="23"/>
    </row>
    <row r="45" ht="22.5" customHeight="1" spans="1:23">
      <c r="A45" s="172" t="s">
        <v>330</v>
      </c>
      <c r="B45" s="24"/>
      <c r="C45" s="24"/>
      <c r="D45" s="24"/>
      <c r="E45" s="24"/>
      <c r="F45" s="24"/>
      <c r="G45" s="24"/>
      <c r="H45" s="24"/>
      <c r="I45" s="23">
        <v>150000</v>
      </c>
      <c r="J45" s="23">
        <v>150000</v>
      </c>
      <c r="K45" s="23">
        <v>150000</v>
      </c>
      <c r="L45" s="23"/>
      <c r="M45" s="23"/>
      <c r="N45" s="24"/>
      <c r="O45" s="24"/>
      <c r="P45" s="24"/>
      <c r="Q45" s="23"/>
      <c r="R45" s="23"/>
      <c r="S45" s="23"/>
      <c r="T45" s="23"/>
      <c r="U45" s="137"/>
      <c r="V45" s="23"/>
      <c r="W45" s="23"/>
    </row>
    <row r="46" ht="22.5" customHeight="1" spans="1:23">
      <c r="A46" s="173" t="s">
        <v>300</v>
      </c>
      <c r="B46" s="173" t="s">
        <v>331</v>
      </c>
      <c r="C46" s="21" t="s">
        <v>330</v>
      </c>
      <c r="D46" s="173" t="s">
        <v>72</v>
      </c>
      <c r="E46" s="173" t="s">
        <v>111</v>
      </c>
      <c r="F46" s="173" t="s">
        <v>190</v>
      </c>
      <c r="G46" s="173" t="s">
        <v>332</v>
      </c>
      <c r="H46" s="173" t="s">
        <v>333</v>
      </c>
      <c r="I46" s="23">
        <v>2100</v>
      </c>
      <c r="J46" s="23">
        <v>2100</v>
      </c>
      <c r="K46" s="23">
        <v>2100</v>
      </c>
      <c r="L46" s="23"/>
      <c r="M46" s="23"/>
      <c r="N46" s="24"/>
      <c r="O46" s="24"/>
      <c r="P46" s="24"/>
      <c r="Q46" s="23"/>
      <c r="R46" s="23"/>
      <c r="S46" s="23"/>
      <c r="T46" s="23"/>
      <c r="U46" s="137"/>
      <c r="V46" s="23"/>
      <c r="W46" s="23"/>
    </row>
    <row r="47" ht="22.5" customHeight="1" spans="1:23">
      <c r="A47" s="173" t="s">
        <v>300</v>
      </c>
      <c r="B47" s="173" t="s">
        <v>331</v>
      </c>
      <c r="C47" s="21" t="s">
        <v>330</v>
      </c>
      <c r="D47" s="173" t="s">
        <v>72</v>
      </c>
      <c r="E47" s="173" t="s">
        <v>111</v>
      </c>
      <c r="F47" s="173" t="s">
        <v>190</v>
      </c>
      <c r="G47" s="173" t="s">
        <v>259</v>
      </c>
      <c r="H47" s="173" t="s">
        <v>260</v>
      </c>
      <c r="I47" s="23">
        <v>22000</v>
      </c>
      <c r="J47" s="23">
        <v>22000</v>
      </c>
      <c r="K47" s="23">
        <v>22000</v>
      </c>
      <c r="L47" s="23"/>
      <c r="M47" s="23"/>
      <c r="N47" s="24"/>
      <c r="O47" s="24"/>
      <c r="P47" s="24"/>
      <c r="Q47" s="23"/>
      <c r="R47" s="23"/>
      <c r="S47" s="23"/>
      <c r="T47" s="23"/>
      <c r="U47" s="137"/>
      <c r="V47" s="23"/>
      <c r="W47" s="23"/>
    </row>
    <row r="48" ht="22.5" customHeight="1" spans="1:23">
      <c r="A48" s="173" t="s">
        <v>300</v>
      </c>
      <c r="B48" s="173" t="s">
        <v>331</v>
      </c>
      <c r="C48" s="21" t="s">
        <v>330</v>
      </c>
      <c r="D48" s="173" t="s">
        <v>72</v>
      </c>
      <c r="E48" s="173" t="s">
        <v>111</v>
      </c>
      <c r="F48" s="173" t="s">
        <v>190</v>
      </c>
      <c r="G48" s="173" t="s">
        <v>257</v>
      </c>
      <c r="H48" s="173" t="s">
        <v>258</v>
      </c>
      <c r="I48" s="23">
        <v>3000</v>
      </c>
      <c r="J48" s="23">
        <v>3000</v>
      </c>
      <c r="K48" s="23">
        <v>3000</v>
      </c>
      <c r="L48" s="23"/>
      <c r="M48" s="23"/>
      <c r="N48" s="24"/>
      <c r="O48" s="24"/>
      <c r="P48" s="24"/>
      <c r="Q48" s="23"/>
      <c r="R48" s="23"/>
      <c r="S48" s="23"/>
      <c r="T48" s="23"/>
      <c r="U48" s="137"/>
      <c r="V48" s="23"/>
      <c r="W48" s="23"/>
    </row>
    <row r="49" ht="22.5" customHeight="1" spans="1:23">
      <c r="A49" s="173" t="s">
        <v>300</v>
      </c>
      <c r="B49" s="173" t="s">
        <v>331</v>
      </c>
      <c r="C49" s="21" t="s">
        <v>330</v>
      </c>
      <c r="D49" s="173" t="s">
        <v>72</v>
      </c>
      <c r="E49" s="173" t="s">
        <v>111</v>
      </c>
      <c r="F49" s="173" t="s">
        <v>190</v>
      </c>
      <c r="G49" s="173" t="s">
        <v>271</v>
      </c>
      <c r="H49" s="173" t="s">
        <v>272</v>
      </c>
      <c r="I49" s="23">
        <v>20000</v>
      </c>
      <c r="J49" s="23">
        <v>20000</v>
      </c>
      <c r="K49" s="23">
        <v>20000</v>
      </c>
      <c r="L49" s="23"/>
      <c r="M49" s="23"/>
      <c r="N49" s="24"/>
      <c r="O49" s="24"/>
      <c r="P49" s="24"/>
      <c r="Q49" s="23"/>
      <c r="R49" s="23"/>
      <c r="S49" s="23"/>
      <c r="T49" s="23"/>
      <c r="U49" s="137"/>
      <c r="V49" s="23"/>
      <c r="W49" s="23"/>
    </row>
    <row r="50" ht="22.5" customHeight="1" spans="1:23">
      <c r="A50" s="173" t="s">
        <v>300</v>
      </c>
      <c r="B50" s="173" t="s">
        <v>331</v>
      </c>
      <c r="C50" s="21" t="s">
        <v>330</v>
      </c>
      <c r="D50" s="173" t="s">
        <v>72</v>
      </c>
      <c r="E50" s="173" t="s">
        <v>111</v>
      </c>
      <c r="F50" s="173" t="s">
        <v>190</v>
      </c>
      <c r="G50" s="173" t="s">
        <v>328</v>
      </c>
      <c r="H50" s="173" t="s">
        <v>329</v>
      </c>
      <c r="I50" s="23">
        <v>15900</v>
      </c>
      <c r="J50" s="23">
        <v>15900</v>
      </c>
      <c r="K50" s="23">
        <v>15900</v>
      </c>
      <c r="L50" s="23"/>
      <c r="M50" s="23"/>
      <c r="N50" s="24"/>
      <c r="O50" s="24"/>
      <c r="P50" s="24"/>
      <c r="Q50" s="23"/>
      <c r="R50" s="23"/>
      <c r="S50" s="23"/>
      <c r="T50" s="23"/>
      <c r="U50" s="137"/>
      <c r="V50" s="23"/>
      <c r="W50" s="23"/>
    </row>
    <row r="51" ht="22.5" customHeight="1" spans="1:23">
      <c r="A51" s="173" t="s">
        <v>300</v>
      </c>
      <c r="B51" s="173" t="s">
        <v>331</v>
      </c>
      <c r="C51" s="21" t="s">
        <v>330</v>
      </c>
      <c r="D51" s="173" t="s">
        <v>72</v>
      </c>
      <c r="E51" s="173" t="s">
        <v>111</v>
      </c>
      <c r="F51" s="173" t="s">
        <v>190</v>
      </c>
      <c r="G51" s="173" t="s">
        <v>255</v>
      </c>
      <c r="H51" s="173" t="s">
        <v>256</v>
      </c>
      <c r="I51" s="23">
        <v>72000</v>
      </c>
      <c r="J51" s="23">
        <v>72000</v>
      </c>
      <c r="K51" s="23">
        <v>72000</v>
      </c>
      <c r="L51" s="23"/>
      <c r="M51" s="23"/>
      <c r="N51" s="24"/>
      <c r="O51" s="24"/>
      <c r="P51" s="24"/>
      <c r="Q51" s="23"/>
      <c r="R51" s="23"/>
      <c r="S51" s="23"/>
      <c r="T51" s="23"/>
      <c r="U51" s="137"/>
      <c r="V51" s="23"/>
      <c r="W51" s="23"/>
    </row>
    <row r="52" ht="22.5" customHeight="1" spans="1:23">
      <c r="A52" s="173" t="s">
        <v>300</v>
      </c>
      <c r="B52" s="173" t="s">
        <v>331</v>
      </c>
      <c r="C52" s="21" t="s">
        <v>330</v>
      </c>
      <c r="D52" s="173" t="s">
        <v>72</v>
      </c>
      <c r="E52" s="173" t="s">
        <v>111</v>
      </c>
      <c r="F52" s="173" t="s">
        <v>190</v>
      </c>
      <c r="G52" s="173" t="s">
        <v>267</v>
      </c>
      <c r="H52" s="173" t="s">
        <v>268</v>
      </c>
      <c r="I52" s="23">
        <v>15000</v>
      </c>
      <c r="J52" s="23">
        <v>15000</v>
      </c>
      <c r="K52" s="23">
        <v>15000</v>
      </c>
      <c r="L52" s="23"/>
      <c r="M52" s="23"/>
      <c r="N52" s="24"/>
      <c r="O52" s="24"/>
      <c r="P52" s="24"/>
      <c r="Q52" s="23"/>
      <c r="R52" s="23"/>
      <c r="S52" s="23"/>
      <c r="T52" s="23"/>
      <c r="U52" s="137"/>
      <c r="V52" s="23"/>
      <c r="W52" s="23"/>
    </row>
    <row r="53" ht="22.5" customHeight="1" spans="1:23">
      <c r="A53" s="172" t="s">
        <v>334</v>
      </c>
      <c r="B53" s="24"/>
      <c r="C53" s="24"/>
      <c r="D53" s="24"/>
      <c r="E53" s="24"/>
      <c r="F53" s="24"/>
      <c r="G53" s="24"/>
      <c r="H53" s="24"/>
      <c r="I53" s="23">
        <v>1500000</v>
      </c>
      <c r="J53" s="23">
        <v>1500000</v>
      </c>
      <c r="K53" s="23">
        <v>1500000</v>
      </c>
      <c r="L53" s="23"/>
      <c r="M53" s="23"/>
      <c r="N53" s="24"/>
      <c r="O53" s="24"/>
      <c r="P53" s="24"/>
      <c r="Q53" s="23"/>
      <c r="R53" s="23"/>
      <c r="S53" s="23"/>
      <c r="T53" s="23"/>
      <c r="U53" s="137"/>
      <c r="V53" s="23"/>
      <c r="W53" s="23"/>
    </row>
    <row r="54" ht="22.5" customHeight="1" spans="1:23">
      <c r="A54" s="173" t="s">
        <v>300</v>
      </c>
      <c r="B54" s="173" t="s">
        <v>335</v>
      </c>
      <c r="C54" s="21" t="s">
        <v>334</v>
      </c>
      <c r="D54" s="173" t="s">
        <v>72</v>
      </c>
      <c r="E54" s="173" t="s">
        <v>122</v>
      </c>
      <c r="F54" s="173" t="s">
        <v>201</v>
      </c>
      <c r="G54" s="173" t="s">
        <v>261</v>
      </c>
      <c r="H54" s="173" t="s">
        <v>262</v>
      </c>
      <c r="I54" s="23">
        <v>600000</v>
      </c>
      <c r="J54" s="23">
        <v>600000</v>
      </c>
      <c r="K54" s="23">
        <v>600000</v>
      </c>
      <c r="L54" s="23"/>
      <c r="M54" s="23"/>
      <c r="N54" s="24"/>
      <c r="O54" s="24"/>
      <c r="P54" s="24"/>
      <c r="Q54" s="23"/>
      <c r="R54" s="23"/>
      <c r="S54" s="23"/>
      <c r="T54" s="23"/>
      <c r="U54" s="137"/>
      <c r="V54" s="23"/>
      <c r="W54" s="23"/>
    </row>
    <row r="55" ht="22.5" customHeight="1" spans="1:23">
      <c r="A55" s="173" t="s">
        <v>300</v>
      </c>
      <c r="B55" s="173" t="s">
        <v>335</v>
      </c>
      <c r="C55" s="21" t="s">
        <v>334</v>
      </c>
      <c r="D55" s="173" t="s">
        <v>72</v>
      </c>
      <c r="E55" s="173" t="s">
        <v>122</v>
      </c>
      <c r="F55" s="173" t="s">
        <v>201</v>
      </c>
      <c r="G55" s="173" t="s">
        <v>302</v>
      </c>
      <c r="H55" s="173" t="s">
        <v>303</v>
      </c>
      <c r="I55" s="23">
        <v>40000</v>
      </c>
      <c r="J55" s="23">
        <v>40000</v>
      </c>
      <c r="K55" s="23">
        <v>40000</v>
      </c>
      <c r="L55" s="23"/>
      <c r="M55" s="23"/>
      <c r="N55" s="24"/>
      <c r="O55" s="24"/>
      <c r="P55" s="24"/>
      <c r="Q55" s="23"/>
      <c r="R55" s="23"/>
      <c r="S55" s="23"/>
      <c r="T55" s="23"/>
      <c r="U55" s="137"/>
      <c r="V55" s="23"/>
      <c r="W55" s="23"/>
    </row>
    <row r="56" ht="22.5" customHeight="1" spans="1:23">
      <c r="A56" s="173" t="s">
        <v>300</v>
      </c>
      <c r="B56" s="173" t="s">
        <v>335</v>
      </c>
      <c r="C56" s="21" t="s">
        <v>334</v>
      </c>
      <c r="D56" s="173" t="s">
        <v>72</v>
      </c>
      <c r="E56" s="173" t="s">
        <v>122</v>
      </c>
      <c r="F56" s="173" t="s">
        <v>201</v>
      </c>
      <c r="G56" s="173" t="s">
        <v>306</v>
      </c>
      <c r="H56" s="173" t="s">
        <v>307</v>
      </c>
      <c r="I56" s="23">
        <v>70000</v>
      </c>
      <c r="J56" s="23">
        <v>70000</v>
      </c>
      <c r="K56" s="23">
        <v>70000</v>
      </c>
      <c r="L56" s="23"/>
      <c r="M56" s="23"/>
      <c r="N56" s="24"/>
      <c r="O56" s="24"/>
      <c r="P56" s="24"/>
      <c r="Q56" s="23"/>
      <c r="R56" s="23"/>
      <c r="S56" s="23"/>
      <c r="T56" s="23"/>
      <c r="U56" s="137"/>
      <c r="V56" s="23"/>
      <c r="W56" s="23"/>
    </row>
    <row r="57" ht="22.5" customHeight="1" spans="1:23">
      <c r="A57" s="173" t="s">
        <v>300</v>
      </c>
      <c r="B57" s="173" t="s">
        <v>335</v>
      </c>
      <c r="C57" s="21" t="s">
        <v>334</v>
      </c>
      <c r="D57" s="173" t="s">
        <v>72</v>
      </c>
      <c r="E57" s="173" t="s">
        <v>122</v>
      </c>
      <c r="F57" s="173" t="s">
        <v>201</v>
      </c>
      <c r="G57" s="173" t="s">
        <v>308</v>
      </c>
      <c r="H57" s="173" t="s">
        <v>309</v>
      </c>
      <c r="I57" s="23">
        <v>50000</v>
      </c>
      <c r="J57" s="23">
        <v>50000</v>
      </c>
      <c r="K57" s="23">
        <v>50000</v>
      </c>
      <c r="L57" s="23"/>
      <c r="M57" s="23"/>
      <c r="N57" s="24"/>
      <c r="O57" s="24"/>
      <c r="P57" s="24"/>
      <c r="Q57" s="23"/>
      <c r="R57" s="23"/>
      <c r="S57" s="23"/>
      <c r="T57" s="23"/>
      <c r="U57" s="137"/>
      <c r="V57" s="23"/>
      <c r="W57" s="23"/>
    </row>
    <row r="58" ht="22.5" customHeight="1" spans="1:23">
      <c r="A58" s="173" t="s">
        <v>300</v>
      </c>
      <c r="B58" s="173" t="s">
        <v>335</v>
      </c>
      <c r="C58" s="21" t="s">
        <v>334</v>
      </c>
      <c r="D58" s="173" t="s">
        <v>72</v>
      </c>
      <c r="E58" s="173" t="s">
        <v>122</v>
      </c>
      <c r="F58" s="173" t="s">
        <v>201</v>
      </c>
      <c r="G58" s="173" t="s">
        <v>265</v>
      </c>
      <c r="H58" s="173" t="s">
        <v>266</v>
      </c>
      <c r="I58" s="23">
        <v>600000</v>
      </c>
      <c r="J58" s="23">
        <v>600000</v>
      </c>
      <c r="K58" s="23">
        <v>600000</v>
      </c>
      <c r="L58" s="23"/>
      <c r="M58" s="23"/>
      <c r="N58" s="24"/>
      <c r="O58" s="24"/>
      <c r="P58" s="24"/>
      <c r="Q58" s="23"/>
      <c r="R58" s="23"/>
      <c r="S58" s="23"/>
      <c r="T58" s="23"/>
      <c r="U58" s="137"/>
      <c r="V58" s="23"/>
      <c r="W58" s="23"/>
    </row>
    <row r="59" ht="22.5" customHeight="1" spans="1:23">
      <c r="A59" s="173" t="s">
        <v>300</v>
      </c>
      <c r="B59" s="173" t="s">
        <v>335</v>
      </c>
      <c r="C59" s="21" t="s">
        <v>334</v>
      </c>
      <c r="D59" s="173" t="s">
        <v>72</v>
      </c>
      <c r="E59" s="173" t="s">
        <v>122</v>
      </c>
      <c r="F59" s="173" t="s">
        <v>201</v>
      </c>
      <c r="G59" s="173" t="s">
        <v>285</v>
      </c>
      <c r="H59" s="173" t="s">
        <v>286</v>
      </c>
      <c r="I59" s="23">
        <v>140000</v>
      </c>
      <c r="J59" s="23">
        <v>140000</v>
      </c>
      <c r="K59" s="23">
        <v>140000</v>
      </c>
      <c r="L59" s="23"/>
      <c r="M59" s="23"/>
      <c r="N59" s="24"/>
      <c r="O59" s="24"/>
      <c r="P59" s="24"/>
      <c r="Q59" s="23"/>
      <c r="R59" s="23"/>
      <c r="S59" s="23"/>
      <c r="T59" s="23"/>
      <c r="U59" s="137"/>
      <c r="V59" s="23"/>
      <c r="W59" s="23"/>
    </row>
    <row r="60" ht="22.5" customHeight="1" spans="1:23">
      <c r="A60" s="174" t="s">
        <v>127</v>
      </c>
      <c r="B60" s="175"/>
      <c r="C60" s="175"/>
      <c r="D60" s="175"/>
      <c r="E60" s="175"/>
      <c r="F60" s="175"/>
      <c r="G60" s="175"/>
      <c r="H60" s="176"/>
      <c r="I60" s="23">
        <v>4500000</v>
      </c>
      <c r="J60" s="23">
        <v>3700000</v>
      </c>
      <c r="K60" s="180">
        <v>3700000</v>
      </c>
      <c r="L60" s="23"/>
      <c r="M60" s="23"/>
      <c r="N60" s="75"/>
      <c r="O60" s="75"/>
      <c r="P60" s="75"/>
      <c r="Q60" s="23"/>
      <c r="R60" s="23">
        <v>800000</v>
      </c>
      <c r="S60" s="23"/>
      <c r="T60" s="23"/>
      <c r="U60" s="182"/>
      <c r="V60" s="23"/>
      <c r="W60" s="23">
        <v>800000</v>
      </c>
    </row>
  </sheetData>
  <mergeCells count="38">
    <mergeCell ref="A2:W2"/>
    <mergeCell ref="A3:H3"/>
    <mergeCell ref="J4:M4"/>
    <mergeCell ref="N4:P4"/>
    <mergeCell ref="R4:W4"/>
    <mergeCell ref="A9:C9"/>
    <mergeCell ref="A9:C9"/>
    <mergeCell ref="A18:C18"/>
    <mergeCell ref="A21:C21"/>
    <mergeCell ref="A25:C25"/>
    <mergeCell ref="A27:C27"/>
    <mergeCell ref="A32:C32"/>
    <mergeCell ref="A38:C38"/>
    <mergeCell ref="A45:C45"/>
    <mergeCell ref="A53:C53"/>
    <mergeCell ref="A60:H6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41"/>
  <sheetViews>
    <sheetView showZeros="0" topLeftCell="B1" workbookViewId="0">
      <selection activeCell="A1" sqref="A1"/>
    </sheetView>
  </sheetViews>
  <sheetFormatPr defaultColWidth="10.7083333333333" defaultRowHeight="12" customHeight="1"/>
  <cols>
    <col min="1" max="1" width="40" customWidth="1"/>
    <col min="2" max="2" width="56" customWidth="1"/>
    <col min="3" max="5" width="21.2833333333333" customWidth="1"/>
    <col min="6" max="6" width="14" customWidth="1"/>
    <col min="7" max="7" width="19.85" customWidth="1"/>
    <col min="8" max="9" width="14" customWidth="1"/>
    <col min="10" max="10" width="56.375" customWidth="1"/>
  </cols>
  <sheetData>
    <row r="1" ht="15" customHeight="1" spans="10:10">
      <c r="J1" s="127" t="s">
        <v>336</v>
      </c>
    </row>
    <row r="2" ht="36.75" customHeight="1" spans="1:10">
      <c r="A2" s="4" t="s">
        <v>337</v>
      </c>
      <c r="B2" s="5"/>
      <c r="C2" s="5"/>
      <c r="D2" s="5"/>
      <c r="E2" s="5"/>
      <c r="F2" s="88"/>
      <c r="G2" s="5"/>
      <c r="H2" s="88"/>
      <c r="I2" s="88"/>
      <c r="J2" s="5"/>
    </row>
    <row r="3" ht="17.25" customHeight="1" spans="1:2">
      <c r="A3" s="77" t="str">
        <f>"单位名称："&amp;"迪庆藏族自治州农业农村局"</f>
        <v>单位名称：迪庆藏族自治州农业农村局</v>
      </c>
      <c r="B3" s="78"/>
    </row>
    <row r="4" ht="44.25" customHeight="1" spans="1:10">
      <c r="A4" s="67" t="s">
        <v>338</v>
      </c>
      <c r="B4" s="67" t="s">
        <v>339</v>
      </c>
      <c r="C4" s="67" t="s">
        <v>340</v>
      </c>
      <c r="D4" s="67" t="s">
        <v>341</v>
      </c>
      <c r="E4" s="67" t="s">
        <v>342</v>
      </c>
      <c r="F4" s="79" t="s">
        <v>343</v>
      </c>
      <c r="G4" s="67" t="s">
        <v>344</v>
      </c>
      <c r="H4" s="79" t="s">
        <v>345</v>
      </c>
      <c r="I4" s="79" t="s">
        <v>346</v>
      </c>
      <c r="J4" s="67" t="s">
        <v>347</v>
      </c>
    </row>
    <row r="5" ht="19.5" customHeight="1" spans="1:10">
      <c r="A5" s="165">
        <v>1</v>
      </c>
      <c r="B5" s="165">
        <v>2</v>
      </c>
      <c r="C5" s="165">
        <v>3</v>
      </c>
      <c r="D5" s="165">
        <v>4</v>
      </c>
      <c r="E5" s="165">
        <v>5</v>
      </c>
      <c r="F5" s="165">
        <v>6</v>
      </c>
      <c r="G5" s="165">
        <v>7</v>
      </c>
      <c r="H5" s="165">
        <v>8</v>
      </c>
      <c r="I5" s="165">
        <v>9</v>
      </c>
      <c r="J5" s="165">
        <v>10</v>
      </c>
    </row>
    <row r="6" ht="22.5" customHeight="1" spans="1:10">
      <c r="A6" s="166" t="s">
        <v>72</v>
      </c>
      <c r="B6" s="80"/>
      <c r="C6" s="80"/>
      <c r="D6" s="80"/>
      <c r="E6" s="166"/>
      <c r="F6" s="80"/>
      <c r="G6" s="166"/>
      <c r="H6" s="80"/>
      <c r="I6" s="80"/>
      <c r="J6" s="166"/>
    </row>
    <row r="7" ht="22.5" customHeight="1" spans="1:10">
      <c r="A7" s="166" t="str">
        <f>"   "&amp;"迪庆州2025年“千万工程”建设项目经费"</f>
        <v>   迪庆州2025年“千万工程”建设项目经费</v>
      </c>
      <c r="B7" s="167" t="s">
        <v>348</v>
      </c>
      <c r="C7" s="168"/>
      <c r="D7" s="168"/>
      <c r="E7" s="168"/>
      <c r="F7" s="169"/>
      <c r="G7" s="168"/>
      <c r="H7" s="169"/>
      <c r="I7" s="169"/>
      <c r="J7" s="168"/>
    </row>
    <row r="8" ht="22.5" customHeight="1" spans="1:10">
      <c r="A8" s="166"/>
      <c r="B8" s="167"/>
      <c r="C8" s="168" t="s">
        <v>349</v>
      </c>
      <c r="D8" s="168" t="s">
        <v>350</v>
      </c>
      <c r="E8" s="168" t="s">
        <v>351</v>
      </c>
      <c r="F8" s="169" t="s">
        <v>352</v>
      </c>
      <c r="G8" s="168" t="s">
        <v>353</v>
      </c>
      <c r="H8" s="169" t="s">
        <v>354</v>
      </c>
      <c r="I8" s="169" t="s">
        <v>355</v>
      </c>
      <c r="J8" s="168" t="s">
        <v>356</v>
      </c>
    </row>
    <row r="9" ht="22.5" customHeight="1" spans="1:10">
      <c r="A9" s="24"/>
      <c r="B9" s="24"/>
      <c r="C9" s="168" t="s">
        <v>349</v>
      </c>
      <c r="D9" s="168" t="s">
        <v>350</v>
      </c>
      <c r="E9" s="168" t="s">
        <v>357</v>
      </c>
      <c r="F9" s="169" t="s">
        <v>352</v>
      </c>
      <c r="G9" s="168" t="s">
        <v>358</v>
      </c>
      <c r="H9" s="169" t="s">
        <v>354</v>
      </c>
      <c r="I9" s="169" t="s">
        <v>355</v>
      </c>
      <c r="J9" s="168" t="s">
        <v>359</v>
      </c>
    </row>
    <row r="10" ht="22.5" customHeight="1" spans="1:10">
      <c r="A10" s="24"/>
      <c r="B10" s="24"/>
      <c r="C10" s="168" t="s">
        <v>349</v>
      </c>
      <c r="D10" s="168" t="s">
        <v>350</v>
      </c>
      <c r="E10" s="168" t="s">
        <v>360</v>
      </c>
      <c r="F10" s="169" t="s">
        <v>352</v>
      </c>
      <c r="G10" s="168" t="s">
        <v>174</v>
      </c>
      <c r="H10" s="169" t="s">
        <v>361</v>
      </c>
      <c r="I10" s="169" t="s">
        <v>355</v>
      </c>
      <c r="J10" s="168" t="s">
        <v>362</v>
      </c>
    </row>
    <row r="11" ht="22.5" customHeight="1" spans="1:10">
      <c r="A11" s="24"/>
      <c r="B11" s="24"/>
      <c r="C11" s="168" t="s">
        <v>349</v>
      </c>
      <c r="D11" s="168" t="s">
        <v>350</v>
      </c>
      <c r="E11" s="168" t="s">
        <v>363</v>
      </c>
      <c r="F11" s="169" t="s">
        <v>352</v>
      </c>
      <c r="G11" s="168" t="s">
        <v>364</v>
      </c>
      <c r="H11" s="169" t="s">
        <v>361</v>
      </c>
      <c r="I11" s="169" t="s">
        <v>355</v>
      </c>
      <c r="J11" s="168" t="s">
        <v>365</v>
      </c>
    </row>
    <row r="12" ht="22.5" customHeight="1" spans="1:10">
      <c r="A12" s="24"/>
      <c r="B12" s="24"/>
      <c r="C12" s="168" t="s">
        <v>349</v>
      </c>
      <c r="D12" s="168" t="s">
        <v>350</v>
      </c>
      <c r="E12" s="168" t="s">
        <v>366</v>
      </c>
      <c r="F12" s="169" t="s">
        <v>352</v>
      </c>
      <c r="G12" s="168" t="s">
        <v>170</v>
      </c>
      <c r="H12" s="169" t="s">
        <v>361</v>
      </c>
      <c r="I12" s="169" t="s">
        <v>355</v>
      </c>
      <c r="J12" s="168" t="s">
        <v>367</v>
      </c>
    </row>
    <row r="13" ht="22.5" customHeight="1" spans="1:10">
      <c r="A13" s="24"/>
      <c r="B13" s="24"/>
      <c r="C13" s="168" t="s">
        <v>368</v>
      </c>
      <c r="D13" s="168" t="s">
        <v>369</v>
      </c>
      <c r="E13" s="168" t="s">
        <v>370</v>
      </c>
      <c r="F13" s="169" t="s">
        <v>352</v>
      </c>
      <c r="G13" s="168" t="s">
        <v>371</v>
      </c>
      <c r="H13" s="169" t="s">
        <v>372</v>
      </c>
      <c r="I13" s="169" t="s">
        <v>373</v>
      </c>
      <c r="J13" s="168" t="s">
        <v>374</v>
      </c>
    </row>
    <row r="14" ht="22.5" customHeight="1" spans="1:10">
      <c r="A14" s="24"/>
      <c r="B14" s="24"/>
      <c r="C14" s="168" t="s">
        <v>368</v>
      </c>
      <c r="D14" s="168" t="s">
        <v>375</v>
      </c>
      <c r="E14" s="168" t="s">
        <v>376</v>
      </c>
      <c r="F14" s="169" t="s">
        <v>352</v>
      </c>
      <c r="G14" s="168" t="s">
        <v>377</v>
      </c>
      <c r="H14" s="169" t="s">
        <v>372</v>
      </c>
      <c r="I14" s="169" t="s">
        <v>373</v>
      </c>
      <c r="J14" s="168" t="s">
        <v>378</v>
      </c>
    </row>
    <row r="15" ht="22.5" customHeight="1" spans="1:10">
      <c r="A15" s="24"/>
      <c r="B15" s="24"/>
      <c r="C15" s="168" t="s">
        <v>379</v>
      </c>
      <c r="D15" s="168" t="s">
        <v>380</v>
      </c>
      <c r="E15" s="168" t="s">
        <v>380</v>
      </c>
      <c r="F15" s="169" t="s">
        <v>352</v>
      </c>
      <c r="G15" s="168" t="s">
        <v>381</v>
      </c>
      <c r="H15" s="169" t="s">
        <v>382</v>
      </c>
      <c r="I15" s="169" t="s">
        <v>355</v>
      </c>
      <c r="J15" s="168" t="s">
        <v>383</v>
      </c>
    </row>
    <row r="16" ht="22.5" customHeight="1" spans="1:10">
      <c r="A16" s="166" t="str">
        <f>"   "&amp;"迪庆州第三次全国土壤普查成果汇交项目（二期）专项经费"</f>
        <v>   迪庆州第三次全国土壤普查成果汇交项目（二期）专项经费</v>
      </c>
      <c r="B16" s="167" t="s">
        <v>384</v>
      </c>
      <c r="C16" s="24"/>
      <c r="D16" s="24"/>
      <c r="E16" s="24"/>
      <c r="F16" s="24"/>
      <c r="G16" s="24"/>
      <c r="H16" s="24"/>
      <c r="I16" s="24"/>
      <c r="J16" s="24"/>
    </row>
    <row r="17" ht="22.5" customHeight="1" spans="1:10">
      <c r="A17" s="24"/>
      <c r="B17" s="24"/>
      <c r="C17" s="168" t="s">
        <v>349</v>
      </c>
      <c r="D17" s="168" t="s">
        <v>350</v>
      </c>
      <c r="E17" s="168" t="s">
        <v>385</v>
      </c>
      <c r="F17" s="169" t="s">
        <v>352</v>
      </c>
      <c r="G17" s="168" t="s">
        <v>386</v>
      </c>
      <c r="H17" s="169" t="s">
        <v>354</v>
      </c>
      <c r="I17" s="169" t="s">
        <v>355</v>
      </c>
      <c r="J17" s="168" t="s">
        <v>387</v>
      </c>
    </row>
    <row r="18" ht="22.5" customHeight="1" spans="1:10">
      <c r="A18" s="24"/>
      <c r="B18" s="24"/>
      <c r="C18" s="168" t="s">
        <v>349</v>
      </c>
      <c r="D18" s="168" t="s">
        <v>350</v>
      </c>
      <c r="E18" s="168" t="s">
        <v>388</v>
      </c>
      <c r="F18" s="169" t="s">
        <v>352</v>
      </c>
      <c r="G18" s="168" t="s">
        <v>386</v>
      </c>
      <c r="H18" s="169" t="s">
        <v>354</v>
      </c>
      <c r="I18" s="169" t="s">
        <v>355</v>
      </c>
      <c r="J18" s="168" t="s">
        <v>389</v>
      </c>
    </row>
    <row r="19" ht="22.5" customHeight="1" spans="1:10">
      <c r="A19" s="24"/>
      <c r="B19" s="24"/>
      <c r="C19" s="168" t="s">
        <v>349</v>
      </c>
      <c r="D19" s="168" t="s">
        <v>390</v>
      </c>
      <c r="E19" s="168" t="s">
        <v>391</v>
      </c>
      <c r="F19" s="169" t="s">
        <v>392</v>
      </c>
      <c r="G19" s="168" t="s">
        <v>393</v>
      </c>
      <c r="H19" s="169" t="s">
        <v>394</v>
      </c>
      <c r="I19" s="169" t="s">
        <v>355</v>
      </c>
      <c r="J19" s="168" t="s">
        <v>395</v>
      </c>
    </row>
    <row r="20" ht="22.5" customHeight="1" spans="1:10">
      <c r="A20" s="24"/>
      <c r="B20" s="24"/>
      <c r="C20" s="168" t="s">
        <v>368</v>
      </c>
      <c r="D20" s="168" t="s">
        <v>369</v>
      </c>
      <c r="E20" s="168" t="s">
        <v>396</v>
      </c>
      <c r="F20" s="169" t="s">
        <v>397</v>
      </c>
      <c r="G20" s="168" t="s">
        <v>398</v>
      </c>
      <c r="H20" s="169" t="s">
        <v>399</v>
      </c>
      <c r="I20" s="169" t="s">
        <v>373</v>
      </c>
      <c r="J20" s="168" t="s">
        <v>400</v>
      </c>
    </row>
    <row r="21" ht="22.5" customHeight="1" spans="1:10">
      <c r="A21" s="24"/>
      <c r="B21" s="24"/>
      <c r="C21" s="168" t="s">
        <v>379</v>
      </c>
      <c r="D21" s="168" t="s">
        <v>380</v>
      </c>
      <c r="E21" s="168" t="s">
        <v>401</v>
      </c>
      <c r="F21" s="169" t="s">
        <v>352</v>
      </c>
      <c r="G21" s="168" t="s">
        <v>402</v>
      </c>
      <c r="H21" s="169" t="s">
        <v>382</v>
      </c>
      <c r="I21" s="169" t="s">
        <v>373</v>
      </c>
      <c r="J21" s="168" t="s">
        <v>403</v>
      </c>
    </row>
    <row r="22" ht="22.5" customHeight="1" spans="1:10">
      <c r="A22" s="166" t="str">
        <f>"   "&amp;"2025年上海市杨浦区、宝山区和嘉定区工作经费"</f>
        <v>   2025年上海市杨浦区、宝山区和嘉定区工作经费</v>
      </c>
      <c r="B22" s="167" t="s">
        <v>404</v>
      </c>
      <c r="C22" s="24"/>
      <c r="D22" s="24"/>
      <c r="E22" s="24"/>
      <c r="F22" s="24"/>
      <c r="G22" s="24"/>
      <c r="H22" s="24"/>
      <c r="I22" s="24"/>
      <c r="J22" s="24"/>
    </row>
    <row r="23" ht="22.5" customHeight="1" spans="1:10">
      <c r="A23" s="24"/>
      <c r="B23" s="24"/>
      <c r="C23" s="168" t="s">
        <v>349</v>
      </c>
      <c r="D23" s="168" t="s">
        <v>350</v>
      </c>
      <c r="E23" s="168" t="s">
        <v>405</v>
      </c>
      <c r="F23" s="169" t="s">
        <v>352</v>
      </c>
      <c r="G23" s="168" t="s">
        <v>171</v>
      </c>
      <c r="H23" s="169" t="s">
        <v>361</v>
      </c>
      <c r="I23" s="169" t="s">
        <v>355</v>
      </c>
      <c r="J23" s="168" t="s">
        <v>406</v>
      </c>
    </row>
    <row r="24" ht="22.5" customHeight="1" spans="1:10">
      <c r="A24" s="24"/>
      <c r="B24" s="24"/>
      <c r="C24" s="168" t="s">
        <v>349</v>
      </c>
      <c r="D24" s="168" t="s">
        <v>350</v>
      </c>
      <c r="E24" s="168" t="s">
        <v>407</v>
      </c>
      <c r="F24" s="169" t="s">
        <v>352</v>
      </c>
      <c r="G24" s="168" t="s">
        <v>173</v>
      </c>
      <c r="H24" s="169" t="s">
        <v>361</v>
      </c>
      <c r="I24" s="169" t="s">
        <v>355</v>
      </c>
      <c r="J24" s="168" t="s">
        <v>408</v>
      </c>
    </row>
    <row r="25" ht="22.5" customHeight="1" spans="1:10">
      <c r="A25" s="24"/>
      <c r="B25" s="24"/>
      <c r="C25" s="168" t="s">
        <v>349</v>
      </c>
      <c r="D25" s="168" t="s">
        <v>350</v>
      </c>
      <c r="E25" s="168" t="s">
        <v>409</v>
      </c>
      <c r="F25" s="169" t="s">
        <v>352</v>
      </c>
      <c r="G25" s="168" t="s">
        <v>171</v>
      </c>
      <c r="H25" s="169" t="s">
        <v>361</v>
      </c>
      <c r="I25" s="169" t="s">
        <v>355</v>
      </c>
      <c r="J25" s="168" t="s">
        <v>410</v>
      </c>
    </row>
    <row r="26" ht="22.5" customHeight="1" spans="1:10">
      <c r="A26" s="24"/>
      <c r="B26" s="24"/>
      <c r="C26" s="168" t="s">
        <v>349</v>
      </c>
      <c r="D26" s="168" t="s">
        <v>350</v>
      </c>
      <c r="E26" s="168" t="s">
        <v>411</v>
      </c>
      <c r="F26" s="169" t="s">
        <v>352</v>
      </c>
      <c r="G26" s="168" t="s">
        <v>412</v>
      </c>
      <c r="H26" s="169" t="s">
        <v>361</v>
      </c>
      <c r="I26" s="169" t="s">
        <v>355</v>
      </c>
      <c r="J26" s="168" t="s">
        <v>413</v>
      </c>
    </row>
    <row r="27" ht="22.5" customHeight="1" spans="1:10">
      <c r="A27" s="24"/>
      <c r="B27" s="24"/>
      <c r="C27" s="168" t="s">
        <v>349</v>
      </c>
      <c r="D27" s="168" t="s">
        <v>350</v>
      </c>
      <c r="E27" s="168" t="s">
        <v>414</v>
      </c>
      <c r="F27" s="169" t="s">
        <v>352</v>
      </c>
      <c r="G27" s="168" t="s">
        <v>386</v>
      </c>
      <c r="H27" s="169" t="s">
        <v>361</v>
      </c>
      <c r="I27" s="169" t="s">
        <v>355</v>
      </c>
      <c r="J27" s="168" t="s">
        <v>415</v>
      </c>
    </row>
    <row r="28" ht="22.5" customHeight="1" spans="1:10">
      <c r="A28" s="24"/>
      <c r="B28" s="24"/>
      <c r="C28" s="168" t="s">
        <v>368</v>
      </c>
      <c r="D28" s="168" t="s">
        <v>369</v>
      </c>
      <c r="E28" s="168" t="s">
        <v>416</v>
      </c>
      <c r="F28" s="169" t="s">
        <v>352</v>
      </c>
      <c r="G28" s="168" t="s">
        <v>417</v>
      </c>
      <c r="H28" s="169" t="s">
        <v>382</v>
      </c>
      <c r="I28" s="169" t="s">
        <v>355</v>
      </c>
      <c r="J28" s="168" t="s">
        <v>418</v>
      </c>
    </row>
    <row r="29" ht="22.5" customHeight="1" spans="1:10">
      <c r="A29" s="24"/>
      <c r="B29" s="24"/>
      <c r="C29" s="168" t="s">
        <v>379</v>
      </c>
      <c r="D29" s="168" t="s">
        <v>380</v>
      </c>
      <c r="E29" s="168" t="s">
        <v>380</v>
      </c>
      <c r="F29" s="169" t="s">
        <v>352</v>
      </c>
      <c r="G29" s="168" t="s">
        <v>402</v>
      </c>
      <c r="H29" s="169" t="s">
        <v>382</v>
      </c>
      <c r="I29" s="169" t="s">
        <v>355</v>
      </c>
      <c r="J29" s="168" t="s">
        <v>419</v>
      </c>
    </row>
    <row r="30" ht="22.5" customHeight="1" spans="1:10">
      <c r="A30" s="166" t="str">
        <f>"   "&amp;"上海驻迪挂职干部生活补助经费"</f>
        <v>   上海驻迪挂职干部生活补助经费</v>
      </c>
      <c r="B30" s="167" t="s">
        <v>420</v>
      </c>
      <c r="C30" s="24"/>
      <c r="D30" s="24"/>
      <c r="E30" s="24"/>
      <c r="F30" s="24"/>
      <c r="G30" s="24"/>
      <c r="H30" s="24"/>
      <c r="I30" s="24"/>
      <c r="J30" s="24"/>
    </row>
    <row r="31" ht="22.5" customHeight="1" spans="1:10">
      <c r="A31" s="24"/>
      <c r="B31" s="24"/>
      <c r="C31" s="168" t="s">
        <v>349</v>
      </c>
      <c r="D31" s="168" t="s">
        <v>350</v>
      </c>
      <c r="E31" s="168" t="s">
        <v>421</v>
      </c>
      <c r="F31" s="169" t="s">
        <v>352</v>
      </c>
      <c r="G31" s="168" t="s">
        <v>171</v>
      </c>
      <c r="H31" s="169" t="s">
        <v>422</v>
      </c>
      <c r="I31" s="169" t="s">
        <v>355</v>
      </c>
      <c r="J31" s="168" t="s">
        <v>423</v>
      </c>
    </row>
    <row r="32" ht="22.5" customHeight="1" spans="1:10">
      <c r="A32" s="24"/>
      <c r="B32" s="24"/>
      <c r="C32" s="168" t="s">
        <v>349</v>
      </c>
      <c r="D32" s="168" t="s">
        <v>424</v>
      </c>
      <c r="E32" s="168" t="s">
        <v>425</v>
      </c>
      <c r="F32" s="169" t="s">
        <v>352</v>
      </c>
      <c r="G32" s="168" t="s">
        <v>426</v>
      </c>
      <c r="H32" s="169" t="s">
        <v>382</v>
      </c>
      <c r="I32" s="169" t="s">
        <v>355</v>
      </c>
      <c r="J32" s="168" t="s">
        <v>427</v>
      </c>
    </row>
    <row r="33" ht="22.5" customHeight="1" spans="1:10">
      <c r="A33" s="24"/>
      <c r="B33" s="24"/>
      <c r="C33" s="168" t="s">
        <v>349</v>
      </c>
      <c r="D33" s="168" t="s">
        <v>424</v>
      </c>
      <c r="E33" s="168" t="s">
        <v>428</v>
      </c>
      <c r="F33" s="169" t="s">
        <v>397</v>
      </c>
      <c r="G33" s="168" t="s">
        <v>429</v>
      </c>
      <c r="H33" s="169" t="s">
        <v>361</v>
      </c>
      <c r="I33" s="169" t="s">
        <v>355</v>
      </c>
      <c r="J33" s="168" t="s">
        <v>430</v>
      </c>
    </row>
    <row r="34" ht="22.5" customHeight="1" spans="1:10">
      <c r="A34" s="24"/>
      <c r="B34" s="24"/>
      <c r="C34" s="168" t="s">
        <v>368</v>
      </c>
      <c r="D34" s="168" t="s">
        <v>369</v>
      </c>
      <c r="E34" s="168" t="s">
        <v>431</v>
      </c>
      <c r="F34" s="169" t="s">
        <v>397</v>
      </c>
      <c r="G34" s="168" t="s">
        <v>372</v>
      </c>
      <c r="H34" s="169" t="s">
        <v>372</v>
      </c>
      <c r="I34" s="169" t="s">
        <v>373</v>
      </c>
      <c r="J34" s="168" t="s">
        <v>432</v>
      </c>
    </row>
    <row r="35" ht="22.5" customHeight="1" spans="1:10">
      <c r="A35" s="24"/>
      <c r="B35" s="24"/>
      <c r="C35" s="168" t="s">
        <v>379</v>
      </c>
      <c r="D35" s="168" t="s">
        <v>380</v>
      </c>
      <c r="E35" s="168" t="s">
        <v>380</v>
      </c>
      <c r="F35" s="169" t="s">
        <v>352</v>
      </c>
      <c r="G35" s="168" t="s">
        <v>402</v>
      </c>
      <c r="H35" s="169" t="s">
        <v>382</v>
      </c>
      <c r="I35" s="169" t="s">
        <v>355</v>
      </c>
      <c r="J35" s="168" t="s">
        <v>433</v>
      </c>
    </row>
    <row r="36" ht="22.5" customHeight="1" spans="1:10">
      <c r="A36" s="166" t="str">
        <f>"   "&amp;"迪庆州农业农村局2025年长江流域重点水域禁捕项目经费"</f>
        <v>   迪庆州农业农村局2025年长江流域重点水域禁捕项目经费</v>
      </c>
      <c r="B36" s="167" t="s">
        <v>434</v>
      </c>
      <c r="C36" s="24"/>
      <c r="D36" s="24"/>
      <c r="E36" s="24"/>
      <c r="F36" s="24"/>
      <c r="G36" s="24"/>
      <c r="H36" s="24"/>
      <c r="I36" s="24"/>
      <c r="J36" s="24"/>
    </row>
    <row r="37" ht="22.5" customHeight="1" spans="1:10">
      <c r="A37" s="24"/>
      <c r="B37" s="24"/>
      <c r="C37" s="168" t="s">
        <v>349</v>
      </c>
      <c r="D37" s="168" t="s">
        <v>350</v>
      </c>
      <c r="E37" s="168" t="s">
        <v>435</v>
      </c>
      <c r="F37" s="169" t="s">
        <v>397</v>
      </c>
      <c r="G37" s="168" t="s">
        <v>364</v>
      </c>
      <c r="H37" s="169" t="s">
        <v>361</v>
      </c>
      <c r="I37" s="169" t="s">
        <v>355</v>
      </c>
      <c r="J37" s="168" t="s">
        <v>436</v>
      </c>
    </row>
    <row r="38" ht="22.5" customHeight="1" spans="1:10">
      <c r="A38" s="24"/>
      <c r="B38" s="24"/>
      <c r="C38" s="168" t="s">
        <v>349</v>
      </c>
      <c r="D38" s="168" t="s">
        <v>350</v>
      </c>
      <c r="E38" s="168" t="s">
        <v>437</v>
      </c>
      <c r="F38" s="169" t="s">
        <v>397</v>
      </c>
      <c r="G38" s="168" t="s">
        <v>174</v>
      </c>
      <c r="H38" s="169" t="s">
        <v>361</v>
      </c>
      <c r="I38" s="169" t="s">
        <v>355</v>
      </c>
      <c r="J38" s="168" t="s">
        <v>438</v>
      </c>
    </row>
    <row r="39" ht="22.5" customHeight="1" spans="1:10">
      <c r="A39" s="24"/>
      <c r="B39" s="24"/>
      <c r="C39" s="168" t="s">
        <v>368</v>
      </c>
      <c r="D39" s="168" t="s">
        <v>369</v>
      </c>
      <c r="E39" s="168" t="s">
        <v>439</v>
      </c>
      <c r="F39" s="169" t="s">
        <v>397</v>
      </c>
      <c r="G39" s="168" t="s">
        <v>440</v>
      </c>
      <c r="H39" s="169" t="s">
        <v>382</v>
      </c>
      <c r="I39" s="169" t="s">
        <v>355</v>
      </c>
      <c r="J39" s="168" t="s">
        <v>441</v>
      </c>
    </row>
    <row r="40" ht="22.5" customHeight="1" spans="1:10">
      <c r="A40" s="24"/>
      <c r="B40" s="24"/>
      <c r="C40" s="168" t="s">
        <v>368</v>
      </c>
      <c r="D40" s="168" t="s">
        <v>369</v>
      </c>
      <c r="E40" s="168" t="s">
        <v>442</v>
      </c>
      <c r="F40" s="169" t="s">
        <v>352</v>
      </c>
      <c r="G40" s="168" t="s">
        <v>402</v>
      </c>
      <c r="H40" s="169" t="s">
        <v>382</v>
      </c>
      <c r="I40" s="169" t="s">
        <v>355</v>
      </c>
      <c r="J40" s="168" t="s">
        <v>443</v>
      </c>
    </row>
    <row r="41" ht="22.5" customHeight="1" spans="1:10">
      <c r="A41" s="24"/>
      <c r="B41" s="24"/>
      <c r="C41" s="168" t="s">
        <v>379</v>
      </c>
      <c r="D41" s="168" t="s">
        <v>380</v>
      </c>
      <c r="E41" s="168" t="s">
        <v>444</v>
      </c>
      <c r="F41" s="169" t="s">
        <v>352</v>
      </c>
      <c r="G41" s="168" t="s">
        <v>402</v>
      </c>
      <c r="H41" s="169" t="s">
        <v>382</v>
      </c>
      <c r="I41" s="169" t="s">
        <v>355</v>
      </c>
      <c r="J41" s="168" t="s">
        <v>445</v>
      </c>
    </row>
  </sheetData>
  <mergeCells count="2">
    <mergeCell ref="A2:J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中央转移支付补助项目支出预算表11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野牦牛1413730695</cp:lastModifiedBy>
  <dcterms:created xsi:type="dcterms:W3CDTF">2025-02-20T03:37:00Z</dcterms:created>
  <dcterms:modified xsi:type="dcterms:W3CDTF">2025-02-24T02:10:41Z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9693595378EC4DA6B001CC43CD689638_13</vt:lpwstr>
  </property>
  <property fmtid="{D5CDD505-2E9C-101B-9397-08002B2CF9AE}" pid="3" name="KSOProductBuildVer">
    <vt:lpwstr>2052-12.1.0.19770</vt:lpwstr>
  </property>
</Properties>
</file>