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 tabRatio="86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州对下转移支付预算表09-1" sheetId="13" r:id="rId13"/>
    <sheet name="州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<sst xmlns="http://schemas.openxmlformats.org/spreadsheetml/2006/main" count="1221" uniqueCount="446">
  <si>
    <t>预算01-1表</t>
  </si>
  <si>
    <t>2025年财务收支预算总表部门</t>
  </si>
  <si>
    <t>单位名称：迪庆藏族自治州科学技术协会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</si>
  <si>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</si>
  <si>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</si>
  <si>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</si>
  <si>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</si>
  <si>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</si>
  <si>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</si>
  <si>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</si>
  <si>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</si>
  <si>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</si>
  <si>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</si>
  <si>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</si>
  <si>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</si>
  <si>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</si>
  <si>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</si>
  <si>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</si>
  <si>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</si>
  <si>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</si>
  <si>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</si>
  <si>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</si>
  <si>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</si>
  <si>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</si>
  <si>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</si>
  <si>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</si>
  <si>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</si>
  <si>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</si>
  <si>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</si>
  <si>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</si>
  <si>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</si>
  <si>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</si>
  <si>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</si>
  <si>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</si>
  <si>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</si>
  <si>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</si>
  <si>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</si>
  <si>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</si>
  <si>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</si>
  <si>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</si>
  <si>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</si>
  <si>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</si>
  <si>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本年收入合计</t>
  </si>
  <si>
    <t>二十四、其他支出</t>
  </si>
  <si>
    <t>上年结转结余</t>
  </si>
  <si>
    <t>二十五、债务还本支出</t>
  </si>
  <si>
    <t>1、财政拨款结转结余</t>
  </si>
  <si>
    <t>二十六、债务付息支出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</si>
  <si>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</si>
  <si>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</si>
  <si>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</si>
  <si>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</si>
  <si>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</si>
  <si>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</si>
  <si>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</si>
  <si>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</si>
  <si>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</si>
  <si>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</si>
  <si>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</si>
  <si>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</si>
  <si>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</si>
  <si>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</si>
  <si>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</si>
  <si>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</si>
  <si>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</si>
  <si>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</si>
  <si>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</si>
  <si>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</si>
  <si>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</si>
  <si>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</si>
  <si>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迪庆藏族自治州科学技术协会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</si>
  <si>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</si>
  <si>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</si>
  <si>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</si>
  <si>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</si>
  <si>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</si>
  <si>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</si>
  <si>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</si>
  <si>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</si>
  <si>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</si>
  <si>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</si>
  <si>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</si>
  <si>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</si>
  <si>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</si>
  <si>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</si>
  <si>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一般公共服务支出</t>
  </si>
  <si>
    <t>20199</t>
  </si>
  <si>
    <t>2019999</t>
  </si>
  <si>
    <t>206</t>
  </si>
  <si>
    <t>科学技术支出</t>
  </si>
  <si>
    <t>20607</t>
  </si>
  <si>
    <t>2060701</t>
  </si>
  <si>
    <t>2060702</t>
  </si>
  <si>
    <t>2060799</t>
  </si>
  <si>
    <t>208</t>
  </si>
  <si>
    <t>社会保障和就业支出</t>
  </si>
  <si>
    <t>20805</t>
  </si>
  <si>
    <t>2080505</t>
  </si>
  <si>
    <t>2080506</t>
  </si>
  <si>
    <t>2080599</t>
  </si>
  <si>
    <t>210</t>
  </si>
  <si>
    <t>卫生健康支出</t>
  </si>
  <si>
    <t>21011</t>
  </si>
  <si>
    <t>2101101</t>
  </si>
  <si>
    <t>2101102</t>
  </si>
  <si>
    <t>2101103</t>
  </si>
  <si>
    <t>2101199</t>
  </si>
  <si>
    <t>221</t>
  </si>
  <si>
    <t>住房保障支出</t>
  </si>
  <si>
    <t>22102</t>
  </si>
  <si>
    <t>2210201</t>
  </si>
  <si>
    <t>合  计</t>
  </si>
  <si>
    <t>预算02-1表</t>
  </si>
  <si>
    <t>2025年部门财政拨款收支预算总表</t>
  </si>
  <si>
    <t>支出功能分类科目</t>
  </si>
  <si>
    <t>一、本年收入</t>
  </si>
  <si>
    <t>（一）一般公共预算拨款</t>
  </si>
  <si>
    <t>（二）政府性基金预算拨款</t>
  </si>
  <si>
    <t>（三）国有资本经营预算拨款</t>
  </si>
  <si>
    <t>二、上年结转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</si>
  <si>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</si>
  <si>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</si>
  <si>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</si>
  <si>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</si>
  <si>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</si>
  <si>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</si>
  <si>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</si>
  <si>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</si>
  <si>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</si>
  <si>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</si>
  <si>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</si>
  <si>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</si>
  <si>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其他一般公共服务支出</t>
  </si>
  <si>
    <t>科学技术普及</t>
  </si>
  <si>
    <t>机构运行</t>
  </si>
  <si>
    <t>科普活动</t>
  </si>
  <si>
    <t>其他科学技术普及支出</t>
  </si>
  <si>
    <t>行政事业单位养老支出</t>
  </si>
  <si>
    <t>机关事业单位基本养老保险缴费支出</t>
  </si>
  <si>
    <t>其他行政事业单位养老支出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</si>
  <si>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</si>
  <si>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</si>
  <si>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</si>
  <si>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</si>
  <si>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</si>
  <si>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住房改革支出</t>
  </si>
  <si>
    <t>住房公积金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</si>
  <si>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</si>
  <si>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</si>
  <si>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</si>
  <si>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</si>
  <si>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</si>
  <si>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</si>
  <si>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</si>
  <si>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</si>
  <si>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</si>
  <si>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</si>
  <si>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</si>
  <si>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</si>
  <si>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</si>
  <si>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</si>
  <si>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</si>
  <si>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</si>
  <si>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</si>
  <si>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</si>
  <si>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</si>
  <si>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</si>
  <si>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</si>
  <si>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</si>
  <si>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</si>
  <si>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</si>
  <si>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</si>
  <si>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533400210000000017812</t>
  </si>
  <si>
    <t>行政人员工资支出</t>
  </si>
  <si>
    <t>30101</t>
  </si>
  <si>
    <t>基本工资</t>
  </si>
  <si>
    <t>533400210000000017813</t>
  </si>
  <si>
    <t>事业人员工资支出</t>
  </si>
  <si>
    <t>30102</t>
  </si>
  <si>
    <t>津贴补贴</t>
  </si>
  <si>
    <t>30103</t>
  </si>
  <si>
    <t>奖金</t>
  </si>
  <si>
    <t>533400231100001390145</t>
  </si>
  <si>
    <t>公务员基础绩效奖</t>
  </si>
  <si>
    <t>30107</t>
  </si>
  <si>
    <t>绩效工资</t>
  </si>
  <si>
    <t>533400231100001390147</t>
  </si>
  <si>
    <t>事业人员规范后绩效奖</t>
  </si>
  <si>
    <t>533400210000000017814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</si>
  <si>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</si>
  <si>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</si>
  <si>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</si>
  <si>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</si>
  <si>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</si>
  <si>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</si>
  <si>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</si>
  <si>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</si>
  <si>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</si>
  <si>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533400210000000017815</t>
  </si>
  <si>
    <t>30113</t>
  </si>
  <si>
    <t>533400210000000017823</t>
  </si>
  <si>
    <t>一般公用经费</t>
  </si>
  <si>
    <t>30201</t>
  </si>
  <si>
    <t>办公费</t>
  </si>
  <si>
    <t>30206</t>
  </si>
  <si>
    <t>电费</t>
  </si>
  <si>
    <t>30205</t>
  </si>
  <si>
    <t>水费</t>
  </si>
  <si>
    <t>30299</t>
  </si>
  <si>
    <t>其他商品和服务支出</t>
  </si>
  <si>
    <t>30207</t>
  </si>
  <si>
    <t>邮电费</t>
  </si>
  <si>
    <t>533400231100001149598</t>
  </si>
  <si>
    <t>30217</t>
  </si>
  <si>
    <t>30216</t>
  </si>
  <si>
    <t>培训费</t>
  </si>
  <si>
    <t>533400231100001390159</t>
  </si>
  <si>
    <t>办公取暖费</t>
  </si>
  <si>
    <t>30208</t>
  </si>
  <si>
    <t>取暖费</t>
  </si>
  <si>
    <t>533400210000000017822</t>
  </si>
  <si>
    <t>工会经费</t>
  </si>
  <si>
    <t>30228</t>
  </si>
  <si>
    <t>30229</t>
  </si>
  <si>
    <t>福利费</t>
  </si>
  <si>
    <t>533400241100002129845</t>
  </si>
  <si>
    <t>体检费</t>
  </si>
  <si>
    <t>533400210000000017818</t>
  </si>
  <si>
    <t>公务用车运行维护费</t>
  </si>
  <si>
    <t>30231</t>
  </si>
  <si>
    <t>533400210000000017820</t>
  </si>
  <si>
    <t>行政公务交通补贴</t>
  </si>
  <si>
    <t>30239</t>
  </si>
  <si>
    <t>其他交通费用</t>
  </si>
  <si>
    <t>533400221100000254905</t>
  </si>
  <si>
    <t>公务用车租赁费</t>
  </si>
  <si>
    <t>预算05-1表</t>
  </si>
  <si>
    <t>2025年部门项目支出预算表</t>
  </si>
  <si>
    <t>项目分类</t>
  </si>
  <si>
    <t>项目单位</t>
  </si>
  <si>
    <t>功能科目编码</t>
  </si>
  <si>
    <t>本年拨款</t>
  </si>
  <si>
    <t>其中：本次下达</t>
  </si>
  <si>
    <t>2024年科普专项省对下转移支付第三批专项经费</t>
  </si>
  <si>
    <t>事业发展类</t>
  </si>
  <si>
    <t>533400241100003314124</t>
  </si>
  <si>
    <t>30202</t>
  </si>
  <si>
    <t>印刷费</t>
  </si>
  <si>
    <t>30211</t>
  </si>
  <si>
    <t>差旅费</t>
  </si>
  <si>
    <t>30218</t>
  </si>
  <si>
    <t>专用材料费</t>
  </si>
  <si>
    <t>30226</t>
  </si>
  <si>
    <t>劳务费</t>
  </si>
  <si>
    <t>反邪教协会工作经费</t>
  </si>
  <si>
    <t>专项业务类</t>
  </si>
  <si>
    <t>533400231100001127901</t>
  </si>
  <si>
    <t>农函大培训经费</t>
  </si>
  <si>
    <t>533400241100002123355</t>
  </si>
  <si>
    <t>全民科学素质行动计划纲要专项工作经费</t>
  </si>
  <si>
    <t>533400210000000017825</t>
  </si>
  <si>
    <t>30215</t>
  </si>
  <si>
    <t>会议费</t>
  </si>
  <si>
    <t>州级科普项目专项经费</t>
  </si>
  <si>
    <t>533400251100003465542</t>
  </si>
  <si>
    <t>39999</t>
  </si>
  <si>
    <t>州级科普专项资金</t>
  </si>
  <si>
    <t>533400241100002978590</t>
  </si>
  <si>
    <t>30227</t>
  </si>
  <si>
    <t>委托业务费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</si>
  <si>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</si>
  <si>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</si>
  <si>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</si>
  <si>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</si>
  <si>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</si>
  <si>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</si>
  <si>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</si>
  <si>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</si>
  <si>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</si>
  <si>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</si>
  <si>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</si>
  <si>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</si>
  <si>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为实现2025年我州公民科学素质提升目标值，围绕“六类科普重点人群”，结合“全国科技工作者日”、“全国科普日”等深入开展“科普六进”活动至少3场次，组织人员不少于500人次,举办1期青少年科技教育相关活动，持续推进“雪域主播说科普”短视频节目至少60期，“一日一科普”广播栏目至少100期。推动我州科普事业健康发展。</t>
  </si>
  <si>
    <t>产出指标</t>
  </si>
  <si>
    <t>数量指标</t>
  </si>
  <si>
    <t>科普宣传活动</t>
  </si>
  <si>
    <t>&gt;=</t>
  </si>
  <si>
    <t>次</t>
  </si>
  <si>
    <t>定量指标</t>
  </si>
  <si>
    <t>反映部门在进行科普宣传活动开展情况</t>
  </si>
  <si>
    <t>雪域主播说科普</t>
  </si>
  <si>
    <t>60</t>
  </si>
  <si>
    <t>条</t>
  </si>
  <si>
    <t>反映部门线上科普知识宣传情况</t>
  </si>
  <si>
    <t>青少年素质提升相关活动</t>
  </si>
  <si>
    <t>1.00</t>
  </si>
  <si>
    <t>反映部门开展青少年素质提升行动工作情况</t>
  </si>
  <si>
    <t>科普活动参与人数</t>
  </si>
  <si>
    <t>500</t>
  </si>
  <si>
    <t>人</t>
  </si>
  <si>
    <t>反映部门在进行科普宣传活动收益人数情况</t>
  </si>
  <si>
    <t>一日一科普栏目</t>
  </si>
  <si>
    <t>100</t>
  </si>
  <si>
    <t>期</t>
  </si>
  <si>
    <t>质量指标</t>
  </si>
  <si>
    <t>科普宣传活动覆盖率</t>
  </si>
  <si>
    <t>80</t>
  </si>
  <si>
    <t>%</t>
  </si>
  <si>
    <t>反映预算部门（单位）当年组织重大科普活动宣
传数量占总数量的比重。</t>
  </si>
  <si>
    <t>效益指标</t>
  </si>
  <si>
    <t>社会效益</t>
  </si>
  <si>
    <t>科普宣传内容知晓率</t>
  </si>
  <si>
    <t>反映通过抽查方式完成，相关受众群体对宣传内
容、相关知识的知晓程度。</t>
  </si>
  <si>
    <t>满意度指标</t>
  </si>
  <si>
    <t>服务对象满意度</t>
  </si>
  <si>
    <t>社会公众满意度</t>
  </si>
  <si>
    <t>85</t>
  </si>
  <si>
    <t>反映社会公众对当年工作的满意情况。</t>
  </si>
  <si>
    <t>　　开展反邪教科普宣传进学校、进社区、进农村、进寺院、进企业等专项反邪教科普宣传活动10场次，受益人数达3000人，发放各种宣传品1000份以上；深入开展反邪教工作提供理论和实践指导并对参与人员发放宣传品、运用各种宣传形式弘扬科学精神，普及科学知识，倡导科学方法和健康有益的生活方式，增强广大公众识别邪教、抵制邪教的能力，达到不断深化警示宣传和培训，发动群众营造全民反邪的氛围</t>
  </si>
  <si>
    <t>反邪教科普知识宣传场次</t>
  </si>
  <si>
    <t>10</t>
  </si>
  <si>
    <t>个</t>
  </si>
  <si>
    <t>反映当年组织反邪教科普知识宣传普及情况</t>
  </si>
  <si>
    <t>反邪教科普宣传人数</t>
  </si>
  <si>
    <t>3000</t>
  </si>
  <si>
    <t>反映当年组织开展反邪教知识宣传受众人数</t>
  </si>
  <si>
    <t>反邪教科普知识宣传覆盖率</t>
  </si>
  <si>
    <t>反映当年组织反邪教知识宣传数量占总数量比重</t>
  </si>
  <si>
    <t>时效指标</t>
  </si>
  <si>
    <t>完成及时率</t>
  </si>
  <si>
    <t>反映部门工作完成及时情况</t>
  </si>
  <si>
    <t>成本指标</t>
  </si>
  <si>
    <t>社会成本指标</t>
  </si>
  <si>
    <t>反映项目成本控制率的情况。</t>
  </si>
  <si>
    <t>政策知晓率</t>
  </si>
  <si>
    <t>反映通过抽查方式完成，相关受众群体对宣传内
容、相关政策的知晓程度。</t>
  </si>
  <si>
    <t>反映社会公众对宣传的满意程度。</t>
  </si>
  <si>
    <t>州级举办农村短期实用技术培训6期，培训人数300人次；通过科普宣传、短期实用技术培训、农函大招生普及科技知识、推广先进实用技术、提高公众科学文化素质。</t>
  </si>
  <si>
    <t>短期实用技术培训参与人数</t>
  </si>
  <si>
    <t>300</t>
  </si>
  <si>
    <t>反映开展短期实用技术培训的参与人数</t>
  </si>
  <si>
    <t>农函大科普宣传次数</t>
  </si>
  <si>
    <t>反映农函大科普宣传情况</t>
  </si>
  <si>
    <t>培训出勤率</t>
  </si>
  <si>
    <t>反映预算部门（单位）组织开展各类培训中参训人员的出勤情况。
培训出勤率=（实际出勤学员数量/参加培训学员数量）*100%。</t>
  </si>
  <si>
    <t>农村科技知识对重点人群宣传普及率</t>
  </si>
  <si>
    <t>反映科技知识宣传普及情况</t>
  </si>
  <si>
    <t>参训人员满意度</t>
  </si>
  <si>
    <t>反映参训人员对培训内容、讲师授课、课程设置和培训效果等的满意度。参训人员满意度=（对培训整体满意的参训人数/参训总人数）*100%</t>
  </si>
  <si>
    <t>结合“全国科技工作者日”、“全国科普日”等时间节点开展开展科技培训、科普讲座、科普宣传等活动，努力提升未成年人、农民、城镇劳动人口、领导干部和公务员、社区居民及僧侣科学素质，年科普活动3场次，受益1000人次；组织召开全州全民科学素质工作联系会议1次；  提升全州科学素质水平。</t>
  </si>
  <si>
    <t>开展科普活动</t>
  </si>
  <si>
    <t>反映单位开展科学知识宣传的情况</t>
  </si>
  <si>
    <t>全民科学素质提升相关会议</t>
  </si>
  <si>
    <t>反映单位当年组织开展各类会议的总次数。</t>
  </si>
  <si>
    <t>科普宣传人数</t>
  </si>
  <si>
    <t>1000</t>
  </si>
  <si>
    <t>反映单位当年组织开展科普宣传的总次数。</t>
  </si>
  <si>
    <t>反映单位当年组织科普活动宣传数量占总数量的比重。</t>
  </si>
  <si>
    <t>科普知识内容知晓率</t>
  </si>
  <si>
    <t>=</t>
  </si>
  <si>
    <t>定性指标</t>
  </si>
  <si>
    <t>科普知识知晓率=被调查对象中知晓人数/被调查对象的人数×100%×标准分值</t>
  </si>
  <si>
    <t>90</t>
  </si>
  <si>
    <t>反映社会公众对当年工作的满意情况</t>
  </si>
  <si>
    <t>预算06表</t>
  </si>
  <si>
    <t>2025年部门政府性基金预算支出预算表</t>
  </si>
  <si>
    <t>政府性基金预算支出</t>
  </si>
  <si>
    <t>说明：本单位2025年无政府性基本预算收入和支出，因此此表为空。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</si>
  <si>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</si>
  <si>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</si>
  <si>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</si>
  <si>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</si>
  <si>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</si>
  <si>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</si>
  <si>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</si>
  <si>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</si>
  <si>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</si>
  <si>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</si>
  <si>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</si>
  <si>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</si>
  <si>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车辆燃油费</t>
  </si>
  <si>
    <t>C23120302 车辆加油、添加燃料服务</t>
  </si>
  <si>
    <t>元</t>
  </si>
  <si>
    <t>车辆维修费</t>
  </si>
  <si>
    <t>C23120301 车辆维修和保养服务</t>
  </si>
  <si>
    <t>车辆保险费</t>
  </si>
  <si>
    <t>C1804010201 机动车保险服务</t>
  </si>
  <si>
    <t>复印纸</t>
  </si>
  <si>
    <t>A05040101 复印纸</t>
  </si>
  <si>
    <t>预算08表</t>
  </si>
  <si>
    <t>2025年部门政府购买服务预算表</t>
  </si>
  <si>
    <t>政府购买服务项目</t>
  </si>
  <si>
    <t>政府购买服务目录</t>
  </si>
  <si>
    <t>说明：本单位2025年无政府购买服务，故此表为空。</t>
  </si>
  <si>
    <t>预算09-1表</t>
  </si>
  <si>
    <t>2025年州对下转移支付预算表</t>
  </si>
  <si>
    <t>单位名称（项目）</t>
  </si>
  <si>
    <t>地区</t>
  </si>
  <si>
    <t>政府性基金</t>
  </si>
  <si>
    <t>香格里拉市</t>
  </si>
  <si>
    <t>维西县</t>
  </si>
  <si>
    <t>德钦县</t>
  </si>
  <si>
    <t>产业园区</t>
  </si>
  <si>
    <t>预算09-2表</t>
  </si>
  <si>
    <t>2025年州对下转移支付绩效目标表</t>
  </si>
  <si>
    <t xml:space="preserve"> 为实现2025年我州公民科学素质持续提升，至少建设社区科普试点1个、校园科普试点1个、村组科普试点1个、寺院（教堂）科普试点1个，培育基地（协会）科普试点3个、科普带头人3人，依托科普带头带动辐射作用，发展种养殖产业，充分调动养殖户积极性，增加科普覆盖面；开展针对六类科普重点人群的科普六进活动至少3场次，组织人员不少于300人次等，切实用实际行动推动科普事业发展。</t>
  </si>
  <si>
    <t/>
  </si>
  <si>
    <t>寺院（教堂）科普</t>
  </si>
  <si>
    <t>反映预算部门（单位）建设寺院（教堂）科普情况</t>
  </si>
  <si>
    <t>场</t>
  </si>
  <si>
    <t>反映预算部门（单位）组织开展科普活动情况</t>
  </si>
  <si>
    <t>科普活动参加人数</t>
  </si>
  <si>
    <t>反映预算部门（单位）组织开展科普活动群众受益情况</t>
  </si>
  <si>
    <t>项目验收合格率</t>
  </si>
  <si>
    <t>反映科科普宣传情况</t>
  </si>
  <si>
    <t>反映项目成本控制率的情况</t>
  </si>
  <si>
    <t>人才培养数</t>
  </si>
  <si>
    <t>反映通过抽查方式完成，相关受众群体对宣传内容、相关科普知识的知晓程度</t>
  </si>
  <si>
    <t>项目推广总体满意度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</si>
  <si>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</si>
  <si>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</si>
  <si>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</si>
  <si>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</si>
  <si>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</si>
  <si>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</si>
  <si>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</si>
  <si>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</si>
  <si>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</si>
  <si>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</si>
  <si>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</si>
  <si>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说明：本单位2025年无新增资产配置，故此表为空。</t>
  </si>
  <si>
    <t>预算11表</t>
  </si>
  <si>
    <t>2025年中央转移支付补助项目支出预算表</t>
  </si>
  <si>
    <t>上级补助</t>
  </si>
  <si>
    <t>说明：本单位2025年无中央转移支付补助项目支出，故此表为空。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</si>
  <si>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</si>
  <si>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</si>
  <si>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</si>
  <si>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</si>
  <si>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</si>
  <si>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</si>
  <si>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311 专项业务类</t>
  </si>
  <si>
    <t>本级</t>
  </si>
  <si>
    <t>313 事业发展类</t>
  </si>
  <si>
    <t>323 事业发展类</t>
  </si>
  <si>
    <t>对下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</si>
</sst>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23" applyNumberFormat="0" applyAlignment="0" applyProtection="0">
      <alignment vertical="center"/>
    </xf>
    <xf numFmtId="0" fontId="30" fillId="4" borderId="24" applyNumberFormat="0" applyAlignment="0" applyProtection="0">
      <alignment vertical="center"/>
    </xf>
    <xf numFmtId="0" fontId="31" fillId="4" borderId="23" applyNumberFormat="0" applyAlignment="0" applyProtection="0">
      <alignment vertical="center"/>
    </xf>
    <xf numFmtId="0" fontId="32" fillId="5" borderId="25" applyNumberFormat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0" fontId="8" fillId="0" borderId="7">
      <alignment horizontal="right" vertical="center"/>
    </xf>
    <xf numFmtId="178" fontId="8" fillId="0" borderId="7">
      <alignment horizontal="right" vertical="center"/>
    </xf>
    <xf numFmtId="49" fontId="8" fillId="0" borderId="7">
      <alignment horizontal="left" vertical="center" wrapText="1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80" fontId="8" fillId="0" borderId="7">
      <alignment horizontal="right" vertical="center"/>
    </xf>
  </cellStyleXfs>
  <cellXfs count="227">
    <xf numFmtId="0" fontId="0" fillId="0" borderId="0" xfId="0" applyFont="1" applyBorder="1"/>
    <xf numFmtId="0" fontId="0" fillId="0" borderId="0" xfId="0" applyFill="1" applyBorder="1" applyAlignment="1" applyProtection="1">
      <alignment vertical="center"/>
    </xf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NumberFormat="1" applyFont="1" applyFill="1" applyBorder="1" applyAlignment="1" applyProtection="1">
      <alignment horizontal="right" vertical="center"/>
    </xf>
    <xf numFmtId="0" fontId="1" fillId="0" borderId="7" xfId="0" applyNumberFormat="1" applyFont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7" xfId="53" applyFont="1">
      <alignment horizontal="left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49" fontId="8" fillId="0" borderId="0" xfId="53" applyNumberFormat="1" applyFont="1" applyBorder="1">
      <alignment horizontal="left" vertical="center" wrapText="1"/>
    </xf>
    <xf numFmtId="49" fontId="8" fillId="0" borderId="0" xfId="53" applyNumberFormat="1" applyFont="1" applyBorder="1" applyAlignment="1">
      <alignment horizontal="right" vertical="center" wrapText="1"/>
    </xf>
    <xf numFmtId="49" fontId="9" fillId="0" borderId="0" xfId="53" applyNumberFormat="1" applyFont="1" applyBorder="1" applyAlignment="1">
      <alignment horizontal="center" vertical="center" wrapText="1"/>
    </xf>
    <xf numFmtId="49" fontId="10" fillId="0" borderId="7" xfId="53" applyNumberFormat="1" applyFont="1" applyBorder="1" applyAlignment="1">
      <alignment horizontal="center" vertical="center" wrapText="1"/>
    </xf>
    <xf numFmtId="49" fontId="11" fillId="0" borderId="7" xfId="53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 applyProtection="1">
      <alignment horizontal="right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left" vertical="center" wrapText="1"/>
    </xf>
    <xf numFmtId="4" fontId="5" fillId="0" borderId="7" xfId="0" applyNumberFormat="1" applyFont="1" applyFill="1" applyBorder="1" applyAlignment="1" applyProtection="1">
      <alignment horizontal="right" vertical="center"/>
      <protection locked="0"/>
    </xf>
    <xf numFmtId="4" fontId="5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10" xfId="0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 applyProtection="1">
      <alignment vertical="top" wrapText="1"/>
      <protection locked="0"/>
    </xf>
    <xf numFmtId="0" fontId="1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4" xfId="0" applyNumberFormat="1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14" xfId="0" applyFont="1" applyFill="1" applyBorder="1" applyAlignment="1" applyProtection="1">
      <alignment horizontal="left" vertical="center" wrapText="1"/>
    </xf>
    <xf numFmtId="0" fontId="3" fillId="0" borderId="14" xfId="0" applyFont="1" applyFill="1" applyBorder="1" applyAlignment="1" applyProtection="1">
      <alignment horizontal="right" vertical="center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left" vertical="center"/>
    </xf>
    <xf numFmtId="4" fontId="3" fillId="0" borderId="7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/>
    </xf>
    <xf numFmtId="0" fontId="3" fillId="0" borderId="7" xfId="0" applyFont="1" applyFill="1" applyBorder="1" applyAlignment="1" applyProtection="1">
      <alignment horizontal="left" vertical="center" wrapText="1"/>
    </xf>
    <xf numFmtId="0" fontId="13" fillId="0" borderId="7" xfId="0" applyFont="1" applyFill="1" applyBorder="1" applyAlignment="1" applyProtection="1">
      <alignment horizontal="left" vertical="center" wrapText="1"/>
    </xf>
    <xf numFmtId="0" fontId="13" fillId="0" borderId="7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top"/>
      <protection locked="0"/>
    </xf>
    <xf numFmtId="0" fontId="13" fillId="0" borderId="7" xfId="0" applyNumberFormat="1" applyFont="1" applyFill="1" applyBorder="1" applyAlignment="1" applyProtection="1">
      <alignment horizontal="left" vertical="center"/>
    </xf>
    <xf numFmtId="0" fontId="13" fillId="0" borderId="7" xfId="0" applyFont="1" applyFill="1" applyBorder="1" applyAlignment="1" applyProtection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78" fontId="5" fillId="0" borderId="7" xfId="54" applyFont="1">
      <alignment horizontal="right" vertical="center"/>
    </xf>
    <xf numFmtId="4" fontId="3" fillId="0" borderId="7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Border="1" applyAlignment="1">
      <alignment vertical="top"/>
    </xf>
    <xf numFmtId="4" fontId="3" fillId="0" borderId="7" xfId="0" applyNumberFormat="1" applyFont="1" applyFill="1" applyBorder="1" applyAlignment="1" applyProtection="1">
      <alignment horizontal="right" vertical="center"/>
    </xf>
    <xf numFmtId="0" fontId="15" fillId="0" borderId="7" xfId="0" applyFont="1" applyBorder="1" applyAlignment="1">
      <alignment horizontal="center"/>
    </xf>
    <xf numFmtId="0" fontId="3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0" fontId="16" fillId="0" borderId="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" fontId="5" fillId="0" borderId="7" xfId="0" applyNumberFormat="1" applyFont="1" applyFill="1" applyBorder="1" applyAlignment="1" applyProtection="1">
      <alignment horizontal="righ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" fontId="5" fillId="0" borderId="7" xfId="0" applyNumberFormat="1" applyFont="1" applyFill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7" xfId="0" applyFont="1" applyFill="1" applyBorder="1" applyAlignment="1" applyProtection="1">
      <alignment horizontal="left" vertical="center" wrapText="1" indent="2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4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>
      <alignment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9" fontId="20" fillId="0" borderId="17" xfId="53" applyNumberFormat="1" applyFont="1" applyBorder="1">
      <alignment horizontal="left" vertical="center" wrapText="1"/>
    </xf>
    <xf numFmtId="4" fontId="3" fillId="0" borderId="17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>
      <alignment vertical="center"/>
    </xf>
    <xf numFmtId="4" fontId="3" fillId="0" borderId="2" xfId="0" applyNumberFormat="1" applyFont="1" applyBorder="1" applyAlignment="1" applyProtection="1">
      <alignment horizontal="right" vertical="center"/>
      <protection locked="0"/>
    </xf>
    <xf numFmtId="0" fontId="3" fillId="0" borderId="8" xfId="0" applyFont="1" applyFill="1" applyBorder="1" applyAlignment="1" applyProtection="1">
      <alignment horizontal="lef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20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Fill="1" applyBorder="1" applyAlignment="1" applyProtection="1">
      <alignment horizontal="left" vertical="center"/>
      <protection locked="0"/>
    </xf>
    <xf numFmtId="4" fontId="3" fillId="0" borderId="2" xfId="0" applyNumberFormat="1" applyFont="1" applyBorder="1" applyAlignment="1">
      <alignment horizontal="right" vertical="center"/>
    </xf>
    <xf numFmtId="0" fontId="20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4" fontId="20" fillId="0" borderId="2" xfId="0" applyNumberFormat="1" applyFont="1" applyBorder="1" applyAlignment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0" fillId="0" borderId="17" xfId="0" applyFont="1" applyBorder="1"/>
    <xf numFmtId="4" fontId="3" fillId="0" borderId="3" xfId="0" applyNumberFormat="1" applyFont="1" applyFill="1" applyBorder="1" applyAlignment="1" applyProtection="1">
      <alignment horizontal="right" vertical="center"/>
    </xf>
    <xf numFmtId="0" fontId="0" fillId="0" borderId="8" xfId="0" applyFont="1" applyBorder="1"/>
    <xf numFmtId="178" fontId="5" fillId="0" borderId="3" xfId="54" applyFont="1" applyBorder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vertical="center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4" fontId="3" fillId="0" borderId="7" xfId="0" applyNumberFormat="1" applyFont="1" applyBorder="1" applyAlignment="1">
      <alignment horizontal="right" vertical="center"/>
    </xf>
    <xf numFmtId="0" fontId="0" fillId="0" borderId="18" xfId="0" applyFont="1" applyBorder="1"/>
    <xf numFmtId="0" fontId="0" fillId="0" borderId="19" xfId="0" applyFont="1" applyBorder="1"/>
    <xf numFmtId="0" fontId="13" fillId="0" borderId="4" xfId="0" applyFont="1" applyFill="1" applyBorder="1" applyAlignment="1" applyProtection="1">
      <alignment horizontal="center" vertical="center" wrapText="1"/>
    </xf>
    <xf numFmtId="178" fontId="5" fillId="0" borderId="7" xfId="0" applyNumberFormat="1" applyFont="1" applyBorder="1" applyAlignment="1">
      <alignment horizontal="right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3" fillId="0" borderId="7" xfId="0" applyNumberFormat="1" applyFont="1" applyFill="1" applyBorder="1" applyAlignment="1" applyProtection="1">
      <alignment horizontal="left" vertical="center"/>
    </xf>
    <xf numFmtId="4" fontId="3" fillId="0" borderId="7" xfId="0" applyNumberFormat="1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 applyProtection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top"/>
    </xf>
    <xf numFmtId="0" fontId="3" fillId="0" borderId="7" xfId="0" applyFont="1" applyBorder="1" applyAlignment="1">
      <alignment horizontal="left" vertical="center"/>
    </xf>
    <xf numFmtId="49" fontId="5" fillId="0" borderId="7" xfId="53" applyNumberFormat="1" applyFont="1" applyBorder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4" fontId="20" fillId="0" borderId="7" xfId="0" applyNumberFormat="1" applyFont="1" applyBorder="1" applyAlignment="1">
      <alignment horizontal="right" vertical="center"/>
    </xf>
    <xf numFmtId="0" fontId="20" fillId="0" borderId="6" xfId="0" applyFont="1" applyBorder="1" applyAlignment="1">
      <alignment horizontal="left" vertical="center"/>
    </xf>
    <xf numFmtId="178" fontId="20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>
      <alignment horizontal="center" vertical="center"/>
    </xf>
    <xf numFmtId="4" fontId="20" fillId="0" borderId="7" xfId="0" applyNumberFormat="1" applyFont="1" applyBorder="1" applyAlignment="1" applyProtection="1">
      <alignment horizontal="right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Zeros="0" tabSelected="1" workbookViewId="0">
      <pane ySplit="1" topLeftCell="A2" activePane="bottomLeft" state="frozen"/>
      <selection/>
      <selection pane="bottomLeft" activeCell="B6" sqref="B6:B7"/>
    </sheetView>
  </sheetViews>
  <sheetFormatPr defaultColWidth="8" defaultRowHeight="14.25" customHeight="1" outlineLevelCol="3"/>
  <cols>
    <col min="1" max="1" width="39.5740740740741" customWidth="1"/>
    <col min="2" max="2" width="46.3148148148148" customWidth="1"/>
    <col min="3" max="3" width="40.4259259259259" customWidth="1"/>
    <col min="4" max="4" width="35.1111111111111" customWidth="1"/>
  </cols>
  <sheetData>
    <row r="1" customHeight="1" spans="1:4">
      <c r="A1" s="2"/>
      <c r="B1" s="2"/>
      <c r="C1" s="2"/>
      <c r="D1" s="2"/>
    </row>
    <row r="2" ht="12" customHeight="1" spans="4:4">
      <c r="D2" s="105" t="s">
        <v>0</v>
      </c>
    </row>
    <row r="3" ht="36" customHeight="1" spans="1:4">
      <c r="A3" s="44" t="s">
        <v>1</v>
      </c>
      <c r="B3" s="214"/>
      <c r="C3" s="214"/>
      <c r="D3" s="214"/>
    </row>
    <row r="4" ht="21" customHeight="1" spans="1:4">
      <c r="A4" s="93" t="s">
        <v>2</v>
      </c>
      <c r="B4" s="156"/>
      <c r="C4" s="156"/>
      <c r="D4" s="104" t="s">
        <v>3</v>
      </c>
    </row>
    <row r="5" ht="19.5" customHeight="1" spans="1:4">
      <c r="A5" s="12" t="s">
        <v>4</v>
      </c>
      <c r="B5" s="14"/>
      <c r="C5" s="12" t="s">
        <v>5</v>
      </c>
      <c r="D5" s="14"/>
    </row>
    <row r="6" ht="19.5" customHeight="1" spans="1:4">
      <c r="A6" s="17" t="s">
        <v>6</v>
      </c>
      <c r="B6" s="17" t="s">
        <v>7</v>
      </c>
      <c r="C6" s="17" t="s">
        <v>8</v>
      </c>
      <c r="D6" s="17" t="s">
        <v>7</v>
      </c>
    </row>
    <row r="7" ht="19.5" customHeight="1" spans="1:4">
      <c r="A7" s="20"/>
      <c r="B7" s="20"/>
      <c r="C7" s="20"/>
      <c r="D7" s="20"/>
    </row>
    <row r="8" ht="25.4" customHeight="1" spans="1:4">
      <c r="A8" s="215" t="s">
        <v>9</v>
      </c>
      <c r="B8" s="128">
        <v>5103434.47</v>
      </c>
      <c r="C8" s="216" t="s">
        <v>10</v>
      </c>
      <c r="D8" s="128">
        <v>16200</v>
      </c>
    </row>
    <row r="9" ht="25.4" customHeight="1" spans="1:4">
      <c r="A9" s="215" t="s">
        <v>11</v>
      </c>
      <c r="B9" s="182"/>
      <c r="C9" s="130" t="s">
        <v>12</v>
      </c>
      <c r="D9" s="182"/>
    </row>
    <row r="10" ht="25.4" customHeight="1" spans="1:4">
      <c r="A10" s="215" t="s">
        <v>13</v>
      </c>
      <c r="B10" s="182"/>
      <c r="C10" s="130" t="s">
        <v>14</v>
      </c>
      <c r="D10" s="182"/>
    </row>
    <row r="11" ht="25.4" customHeight="1" spans="1:4">
      <c r="A11" s="215" t="s">
        <v>15</v>
      </c>
      <c r="B11" s="181"/>
      <c r="C11" s="130" t="s">
        <v>16</v>
      </c>
      <c r="D11" s="182"/>
    </row>
    <row r="12" ht="25.4" customHeight="1" spans="1:4">
      <c r="A12" s="215" t="s">
        <v>17</v>
      </c>
      <c r="B12" s="182"/>
      <c r="C12" s="217" t="s">
        <v>18</v>
      </c>
      <c r="D12" s="182"/>
    </row>
    <row r="13" ht="25.4" customHeight="1" spans="1:4">
      <c r="A13" s="215" t="s">
        <v>19</v>
      </c>
      <c r="B13" s="181"/>
      <c r="C13" s="216" t="s">
        <v>20</v>
      </c>
      <c r="D13" s="182">
        <v>4249582.87</v>
      </c>
    </row>
    <row r="14" ht="25.4" customHeight="1" spans="1:4">
      <c r="A14" s="215" t="s">
        <v>21</v>
      </c>
      <c r="B14" s="181"/>
      <c r="C14" s="217" t="s">
        <v>22</v>
      </c>
      <c r="D14" s="182"/>
    </row>
    <row r="15" ht="25.4" customHeight="1" spans="1:4">
      <c r="A15" s="215" t="s">
        <v>23</v>
      </c>
      <c r="B15" s="181"/>
      <c r="C15" s="217" t="s">
        <v>24</v>
      </c>
      <c r="D15" s="103">
        <v>409092</v>
      </c>
    </row>
    <row r="16" ht="25.4" customHeight="1" spans="1:4">
      <c r="A16" s="218" t="s">
        <v>25</v>
      </c>
      <c r="B16" s="181"/>
      <c r="C16" s="217" t="s">
        <v>26</v>
      </c>
      <c r="D16" s="103">
        <v>325000.6</v>
      </c>
    </row>
    <row r="17" ht="25.4" customHeight="1" spans="1:4">
      <c r="A17" s="218" t="s">
        <v>27</v>
      </c>
      <c r="B17" s="182"/>
      <c r="C17" s="217" t="s">
        <v>28</v>
      </c>
      <c r="D17" s="182"/>
    </row>
    <row r="18" ht="25.4" customHeight="1" spans="1:4">
      <c r="A18" s="219"/>
      <c r="B18" s="128"/>
      <c r="C18" s="217" t="s">
        <v>29</v>
      </c>
      <c r="D18" s="220"/>
    </row>
    <row r="19" ht="25.4" customHeight="1" spans="1:4">
      <c r="A19" s="219"/>
      <c r="B19" s="128"/>
      <c r="C19" s="217" t="s">
        <v>30</v>
      </c>
      <c r="D19" s="220"/>
    </row>
    <row r="20" ht="25.4" customHeight="1" spans="1:4">
      <c r="A20" s="219"/>
      <c r="B20" s="128"/>
      <c r="C20" s="217" t="s">
        <v>31</v>
      </c>
      <c r="D20" s="220"/>
    </row>
    <row r="21" ht="25.4" customHeight="1" spans="1:4">
      <c r="A21" s="219"/>
      <c r="B21" s="128"/>
      <c r="C21" s="217" t="s">
        <v>32</v>
      </c>
      <c r="D21" s="220"/>
    </row>
    <row r="22" ht="25.4" customHeight="1" spans="1:4">
      <c r="A22" s="219"/>
      <c r="B22" s="128"/>
      <c r="C22" s="217" t="s">
        <v>33</v>
      </c>
      <c r="D22" s="220"/>
    </row>
    <row r="23" ht="25.4" customHeight="1" spans="1:4">
      <c r="A23" s="219"/>
      <c r="B23" s="128"/>
      <c r="C23" s="217" t="s">
        <v>34</v>
      </c>
      <c r="D23" s="220"/>
    </row>
    <row r="24" ht="25.4" customHeight="1" spans="1:4">
      <c r="A24" s="219"/>
      <c r="B24" s="128"/>
      <c r="C24" s="217" t="s">
        <v>35</v>
      </c>
      <c r="D24" s="220"/>
    </row>
    <row r="25" ht="25.4" customHeight="1" spans="1:4">
      <c r="A25" s="219"/>
      <c r="B25" s="128"/>
      <c r="C25" s="217" t="s">
        <v>36</v>
      </c>
      <c r="D25" s="220"/>
    </row>
    <row r="26" ht="25.4" customHeight="1" spans="1:4">
      <c r="A26" s="219"/>
      <c r="B26" s="128"/>
      <c r="C26" s="217" t="s">
        <v>37</v>
      </c>
      <c r="D26" s="103">
        <v>312099</v>
      </c>
    </row>
    <row r="27" ht="25.4" customHeight="1" spans="1:4">
      <c r="A27" s="219"/>
      <c r="B27" s="128"/>
      <c r="C27" s="217" t="s">
        <v>38</v>
      </c>
      <c r="D27" s="220"/>
    </row>
    <row r="28" ht="25.4" customHeight="1" spans="1:4">
      <c r="A28" s="219"/>
      <c r="B28" s="128"/>
      <c r="C28" s="217" t="s">
        <v>39</v>
      </c>
      <c r="D28" s="220"/>
    </row>
    <row r="29" ht="25.4" customHeight="1" spans="1:4">
      <c r="A29" s="219"/>
      <c r="B29" s="128"/>
      <c r="C29" s="217" t="s">
        <v>40</v>
      </c>
      <c r="D29" s="220"/>
    </row>
    <row r="30" ht="25.4" customHeight="1" spans="1:4">
      <c r="A30" s="219"/>
      <c r="B30" s="128"/>
      <c r="C30" s="217" t="s">
        <v>41</v>
      </c>
      <c r="D30" s="220"/>
    </row>
    <row r="31" ht="25.4" customHeight="1" spans="1:4">
      <c r="A31" s="219" t="s">
        <v>42</v>
      </c>
      <c r="B31" s="128">
        <v>5103434.47</v>
      </c>
      <c r="C31" s="217" t="s">
        <v>43</v>
      </c>
      <c r="D31" s="220"/>
    </row>
    <row r="32" ht="25.4" customHeight="1" spans="1:4">
      <c r="A32" s="221" t="s">
        <v>44</v>
      </c>
      <c r="B32" s="125">
        <v>208540</v>
      </c>
      <c r="C32" s="217" t="s">
        <v>45</v>
      </c>
      <c r="D32" s="222"/>
    </row>
    <row r="33" ht="25.4" customHeight="1" spans="1:4">
      <c r="A33" s="223" t="s">
        <v>46</v>
      </c>
      <c r="B33" s="125">
        <v>208540</v>
      </c>
      <c r="C33" s="217" t="s">
        <v>47</v>
      </c>
      <c r="D33" s="181"/>
    </row>
    <row r="34" ht="25.4" customHeight="1" spans="1:4">
      <c r="A34" s="223" t="s">
        <v>48</v>
      </c>
      <c r="B34" s="182"/>
      <c r="C34" s="171" t="s">
        <v>49</v>
      </c>
      <c r="D34" s="181"/>
    </row>
    <row r="35" ht="25.4" customHeight="1" spans="1:4">
      <c r="A35" s="224" t="s">
        <v>50</v>
      </c>
      <c r="B35" s="128">
        <v>5311974.47</v>
      </c>
      <c r="C35" s="225" t="s">
        <v>51</v>
      </c>
      <c r="D35" s="226">
        <f>SUM(D8:D34)</f>
        <v>5311974.47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56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9.13888888888889" defaultRowHeight="14.25" customHeight="1" outlineLevelRow="7" outlineLevelCol="5"/>
  <cols>
    <col min="1" max="1" width="29.0277777777778" customWidth="1"/>
    <col min="2" max="2" width="28.6018518518519" customWidth="1"/>
    <col min="3" max="3" width="31.6018518518519" customWidth="1"/>
    <col min="4" max="4" width="35.1111111111111" customWidth="1"/>
    <col min="5" max="6" width="33.4537037037037" customWidth="1"/>
  </cols>
  <sheetData>
    <row r="1" customHeight="1" spans="1:6">
      <c r="A1" s="2"/>
      <c r="B1" s="2"/>
      <c r="C1" s="2"/>
      <c r="D1" s="2"/>
      <c r="E1" s="2"/>
      <c r="F1" s="2"/>
    </row>
    <row r="2" ht="15.75" customHeight="1" spans="6:6">
      <c r="F2" s="55" t="s">
        <v>364</v>
      </c>
    </row>
    <row r="3" ht="28.5" customHeight="1" spans="1:6">
      <c r="A3" s="31" t="s">
        <v>365</v>
      </c>
      <c r="B3" s="31"/>
      <c r="C3" s="31"/>
      <c r="D3" s="31"/>
      <c r="E3" s="31"/>
      <c r="F3" s="31"/>
    </row>
    <row r="4" ht="15" customHeight="1" spans="1:6">
      <c r="A4" s="106" t="s">
        <v>2</v>
      </c>
      <c r="B4" s="107"/>
      <c r="C4" s="107"/>
      <c r="D4" s="74"/>
      <c r="E4" s="74"/>
      <c r="F4" s="108" t="s">
        <v>3</v>
      </c>
    </row>
    <row r="5" ht="18.75" customHeight="1" spans="1:6">
      <c r="A5" s="11" t="s">
        <v>158</v>
      </c>
      <c r="B5" s="11" t="s">
        <v>73</v>
      </c>
      <c r="C5" s="11" t="s">
        <v>74</v>
      </c>
      <c r="D5" s="17" t="s">
        <v>366</v>
      </c>
      <c r="E5" s="61"/>
      <c r="F5" s="61"/>
    </row>
    <row r="6" ht="30" customHeight="1" spans="1:6">
      <c r="A6" s="20"/>
      <c r="B6" s="20"/>
      <c r="C6" s="20"/>
      <c r="D6" s="17" t="s">
        <v>56</v>
      </c>
      <c r="E6" s="61" t="s">
        <v>82</v>
      </c>
      <c r="F6" s="61" t="s">
        <v>83</v>
      </c>
    </row>
    <row r="7" ht="16.5" customHeight="1" spans="1:6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</row>
    <row r="8" customHeight="1" spans="1:1">
      <c r="A8" t="s">
        <v>367</v>
      </c>
    </row>
  </sheetData>
  <mergeCells count="5">
    <mergeCell ref="A3:F3"/>
    <mergeCell ref="D5:F5"/>
    <mergeCell ref="A5:A6"/>
    <mergeCell ref="B5:B6"/>
    <mergeCell ref="C5:C6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4"/>
  <sheetViews>
    <sheetView showZeros="0" workbookViewId="0">
      <pane ySplit="1" topLeftCell="A2" activePane="bottomLeft" state="frozen"/>
      <selection/>
      <selection pane="bottomLeft" activeCell="E9" sqref="E9"/>
    </sheetView>
  </sheetViews>
  <sheetFormatPr defaultColWidth="9.13888888888889" defaultRowHeight="14.25" customHeight="1"/>
  <cols>
    <col min="1" max="1" width="39.1388888888889" customWidth="1"/>
    <col min="2" max="2" width="21.712962962963" customWidth="1"/>
    <col min="3" max="3" width="35.2777777777778" customWidth="1"/>
    <col min="4" max="4" width="35.1111111111111" customWidth="1"/>
    <col min="5" max="5" width="10.2777777777778" customWidth="1"/>
    <col min="6" max="11" width="14.7407407407407" customWidth="1"/>
    <col min="12" max="16" width="12.5740740740741" customWidth="1"/>
    <col min="17" max="17" width="10.4259259259259" customWidth="1"/>
  </cols>
  <sheetData>
    <row r="1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3.5" customHeight="1" spans="15:17">
      <c r="O2" s="54"/>
      <c r="P2" s="54"/>
      <c r="Q2" s="104" t="s">
        <v>368</v>
      </c>
    </row>
    <row r="3" ht="27.75" customHeight="1" spans="1:17">
      <c r="A3" s="70" t="s">
        <v>369</v>
      </c>
      <c r="B3" s="31"/>
      <c r="C3" s="31"/>
      <c r="D3" s="31"/>
      <c r="E3" s="31"/>
      <c r="F3" s="31"/>
      <c r="G3" s="31"/>
      <c r="H3" s="31"/>
      <c r="I3" s="31"/>
      <c r="J3" s="31"/>
      <c r="K3" s="45"/>
      <c r="L3" s="31"/>
      <c r="M3" s="31"/>
      <c r="N3" s="31"/>
      <c r="O3" s="45"/>
      <c r="P3" s="45"/>
      <c r="Q3" s="31"/>
    </row>
    <row r="4" ht="18.75" customHeight="1" spans="1:17">
      <c r="A4" s="93" t="s">
        <v>2</v>
      </c>
      <c r="B4" s="8"/>
      <c r="C4" s="8"/>
      <c r="D4" s="8"/>
      <c r="E4" s="8"/>
      <c r="F4" s="8"/>
      <c r="G4" s="8"/>
      <c r="H4" s="8"/>
      <c r="I4" s="8"/>
      <c r="J4" s="8"/>
      <c r="O4" s="58"/>
      <c r="P4" s="58"/>
      <c r="Q4" s="105" t="s">
        <v>149</v>
      </c>
    </row>
    <row r="5" ht="15.75" customHeight="1" spans="1:17">
      <c r="A5" s="11" t="s">
        <v>370</v>
      </c>
      <c r="B5" s="75" t="s">
        <v>371</v>
      </c>
      <c r="C5" s="75" t="s">
        <v>372</v>
      </c>
      <c r="D5" s="75" t="s">
        <v>373</v>
      </c>
      <c r="E5" s="75" t="s">
        <v>374</v>
      </c>
      <c r="F5" s="75" t="s">
        <v>375</v>
      </c>
      <c r="G5" s="76" t="s">
        <v>164</v>
      </c>
      <c r="H5" s="76"/>
      <c r="I5" s="76"/>
      <c r="J5" s="76"/>
      <c r="K5" s="77"/>
      <c r="L5" s="76"/>
      <c r="M5" s="76"/>
      <c r="N5" s="76"/>
      <c r="O5" s="87"/>
      <c r="P5" s="77"/>
      <c r="Q5" s="88"/>
    </row>
    <row r="6" ht="17.25" customHeight="1" spans="1:17">
      <c r="A6" s="16"/>
      <c r="B6" s="78"/>
      <c r="C6" s="78"/>
      <c r="D6" s="78"/>
      <c r="E6" s="78"/>
      <c r="F6" s="78"/>
      <c r="G6" s="78" t="s">
        <v>56</v>
      </c>
      <c r="H6" s="78" t="s">
        <v>59</v>
      </c>
      <c r="I6" s="78" t="s">
        <v>376</v>
      </c>
      <c r="J6" s="78" t="s">
        <v>377</v>
      </c>
      <c r="K6" s="79" t="s">
        <v>378</v>
      </c>
      <c r="L6" s="89" t="s">
        <v>379</v>
      </c>
      <c r="M6" s="89"/>
      <c r="N6" s="89"/>
      <c r="O6" s="90"/>
      <c r="P6" s="91"/>
      <c r="Q6" s="80"/>
    </row>
    <row r="7" ht="54" customHeight="1" spans="1:17">
      <c r="A7" s="19"/>
      <c r="B7" s="80"/>
      <c r="C7" s="80"/>
      <c r="D7" s="80"/>
      <c r="E7" s="80"/>
      <c r="F7" s="80"/>
      <c r="G7" s="80"/>
      <c r="H7" s="80" t="s">
        <v>58</v>
      </c>
      <c r="I7" s="80"/>
      <c r="J7" s="80"/>
      <c r="K7" s="81"/>
      <c r="L7" s="80" t="s">
        <v>58</v>
      </c>
      <c r="M7" s="80" t="s">
        <v>69</v>
      </c>
      <c r="N7" s="80" t="s">
        <v>171</v>
      </c>
      <c r="O7" s="92" t="s">
        <v>65</v>
      </c>
      <c r="P7" s="81" t="s">
        <v>66</v>
      </c>
      <c r="Q7" s="80" t="s">
        <v>67</v>
      </c>
    </row>
    <row r="8" ht="15" customHeight="1" spans="1:17">
      <c r="A8" s="20">
        <v>1</v>
      </c>
      <c r="B8" s="22">
        <v>2</v>
      </c>
      <c r="C8" s="94">
        <v>3</v>
      </c>
      <c r="D8" s="22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s="1" customFormat="1" ht="22.5" customHeight="1" spans="1:17">
      <c r="A9" s="97" t="s">
        <v>70</v>
      </c>
      <c r="B9" s="98"/>
      <c r="C9" s="98"/>
      <c r="D9" s="98"/>
      <c r="E9" s="99"/>
      <c r="F9" s="100"/>
      <c r="G9" s="100"/>
      <c r="H9" s="100"/>
      <c r="I9" s="100"/>
      <c r="J9" s="100"/>
      <c r="K9" s="100"/>
      <c r="L9" s="100"/>
      <c r="M9" s="100"/>
      <c r="N9" s="100"/>
      <c r="O9" s="103"/>
      <c r="P9" s="100"/>
      <c r="Q9" s="100"/>
    </row>
    <row r="10" s="1" customFormat="1" ht="22.5" customHeight="1" spans="1:17">
      <c r="A10" s="97" t="str">
        <f t="shared" ref="A10:A12" si="0">"    "&amp;"公务用车运行维护费"</f>
        <v>    公务用车运行维护费</v>
      </c>
      <c r="B10" s="98" t="s">
        <v>380</v>
      </c>
      <c r="C10" s="98" t="s">
        <v>381</v>
      </c>
      <c r="D10" s="98" t="s">
        <v>382</v>
      </c>
      <c r="E10" s="99">
        <v>1</v>
      </c>
      <c r="F10" s="100"/>
      <c r="G10" s="100">
        <v>20000</v>
      </c>
      <c r="H10" s="100">
        <v>20000</v>
      </c>
      <c r="I10" s="100"/>
      <c r="J10" s="100"/>
      <c r="K10" s="100"/>
      <c r="L10" s="100"/>
      <c r="M10" s="100"/>
      <c r="N10" s="100"/>
      <c r="O10" s="103"/>
      <c r="P10" s="100"/>
      <c r="Q10" s="100"/>
    </row>
    <row r="11" s="1" customFormat="1" ht="22.5" customHeight="1" spans="1:17">
      <c r="A11" s="97" t="str">
        <f t="shared" si="0"/>
        <v>    公务用车运行维护费</v>
      </c>
      <c r="B11" s="98" t="s">
        <v>383</v>
      </c>
      <c r="C11" s="98" t="s">
        <v>384</v>
      </c>
      <c r="D11" s="98" t="s">
        <v>382</v>
      </c>
      <c r="E11" s="99">
        <v>1</v>
      </c>
      <c r="F11" s="100"/>
      <c r="G11" s="100">
        <v>13412</v>
      </c>
      <c r="H11" s="100">
        <v>13412</v>
      </c>
      <c r="I11" s="100"/>
      <c r="J11" s="100"/>
      <c r="K11" s="100"/>
      <c r="L11" s="100"/>
      <c r="M11" s="100"/>
      <c r="N11" s="100"/>
      <c r="O11" s="103"/>
      <c r="P11" s="100"/>
      <c r="Q11" s="100"/>
    </row>
    <row r="12" s="1" customFormat="1" ht="22.5" customHeight="1" spans="1:17">
      <c r="A12" s="97" t="str">
        <f t="shared" si="0"/>
        <v>    公务用车运行维护费</v>
      </c>
      <c r="B12" s="98" t="s">
        <v>385</v>
      </c>
      <c r="C12" s="98" t="s">
        <v>386</v>
      </c>
      <c r="D12" s="98" t="s">
        <v>382</v>
      </c>
      <c r="E12" s="99">
        <v>1</v>
      </c>
      <c r="F12" s="100"/>
      <c r="G12" s="100">
        <v>12588</v>
      </c>
      <c r="H12" s="100">
        <v>12588</v>
      </c>
      <c r="I12" s="100"/>
      <c r="J12" s="100"/>
      <c r="K12" s="100"/>
      <c r="L12" s="100"/>
      <c r="M12" s="100"/>
      <c r="N12" s="100"/>
      <c r="O12" s="103"/>
      <c r="P12" s="100"/>
      <c r="Q12" s="100"/>
    </row>
    <row r="13" s="1" customFormat="1" ht="22.5" customHeight="1" spans="1:17">
      <c r="A13" s="97" t="str">
        <f>"    "&amp;"一般公用经费"</f>
        <v>    一般公用经费</v>
      </c>
      <c r="B13" s="98" t="s">
        <v>387</v>
      </c>
      <c r="C13" s="98" t="s">
        <v>388</v>
      </c>
      <c r="D13" s="98" t="s">
        <v>382</v>
      </c>
      <c r="E13" s="99">
        <v>30</v>
      </c>
      <c r="F13" s="100">
        <v>4350</v>
      </c>
      <c r="G13" s="100">
        <v>4350</v>
      </c>
      <c r="H13" s="100">
        <v>4350</v>
      </c>
      <c r="I13" s="100"/>
      <c r="J13" s="100"/>
      <c r="K13" s="100"/>
      <c r="L13" s="100"/>
      <c r="M13" s="100"/>
      <c r="N13" s="100"/>
      <c r="O13" s="103"/>
      <c r="P13" s="100"/>
      <c r="Q13" s="100"/>
    </row>
    <row r="14" s="1" customFormat="1" ht="22.5" customHeight="1" spans="1:17">
      <c r="A14" s="101" t="s">
        <v>111</v>
      </c>
      <c r="B14" s="102"/>
      <c r="C14" s="102"/>
      <c r="D14" s="102"/>
      <c r="E14" s="99"/>
      <c r="F14" s="100">
        <v>4350</v>
      </c>
      <c r="G14" s="100">
        <v>50350</v>
      </c>
      <c r="H14" s="100">
        <v>50350</v>
      </c>
      <c r="I14" s="100"/>
      <c r="J14" s="100"/>
      <c r="K14" s="100"/>
      <c r="L14" s="100"/>
      <c r="M14" s="100"/>
      <c r="N14" s="100"/>
      <c r="O14" s="103"/>
      <c r="P14" s="100"/>
      <c r="Q14" s="100"/>
    </row>
  </sheetData>
  <mergeCells count="16">
    <mergeCell ref="A3:Q3"/>
    <mergeCell ref="A4:F4"/>
    <mergeCell ref="G5:Q5"/>
    <mergeCell ref="L6:Q6"/>
    <mergeCell ref="A14:E14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9"/>
  <sheetViews>
    <sheetView showZeros="0" workbookViewId="0">
      <pane ySplit="1" topLeftCell="A2" activePane="bottomLeft" state="frozen"/>
      <selection/>
      <selection pane="bottomLeft" activeCell="B11" sqref="B11"/>
    </sheetView>
  </sheetViews>
  <sheetFormatPr defaultColWidth="9.13888888888889" defaultRowHeight="14.25" customHeight="1"/>
  <cols>
    <col min="1" max="1" width="31.4259259259259" customWidth="1"/>
    <col min="2" max="2" width="21.712962962963" customWidth="1"/>
    <col min="3" max="3" width="26.712962962963" customWidth="1"/>
    <col min="4" max="4" width="35.1111111111111" customWidth="1"/>
    <col min="5" max="14" width="16.6018518518519" customWidth="1"/>
  </cols>
  <sheetData>
    <row r="1" customHeight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3.5" customHeight="1" spans="1:14">
      <c r="A2" s="68"/>
      <c r="B2" s="68"/>
      <c r="C2" s="68"/>
      <c r="D2" s="68"/>
      <c r="E2" s="68"/>
      <c r="F2" s="68"/>
      <c r="G2" s="68"/>
      <c r="H2" s="69"/>
      <c r="I2" s="68"/>
      <c r="J2" s="68"/>
      <c r="K2" s="68"/>
      <c r="L2" s="54"/>
      <c r="M2" s="83"/>
      <c r="N2" s="84" t="s">
        <v>389</v>
      </c>
    </row>
    <row r="3" ht="27.75" customHeight="1" spans="1:14">
      <c r="A3" s="70" t="s">
        <v>390</v>
      </c>
      <c r="B3" s="71"/>
      <c r="C3" s="71"/>
      <c r="D3" s="71"/>
      <c r="E3" s="71"/>
      <c r="F3" s="71"/>
      <c r="G3" s="71"/>
      <c r="H3" s="72"/>
      <c r="I3" s="71"/>
      <c r="J3" s="71"/>
      <c r="K3" s="71"/>
      <c r="L3" s="45"/>
      <c r="M3" s="72"/>
      <c r="N3" s="71"/>
    </row>
    <row r="4" ht="18.75" customHeight="1" spans="1:14">
      <c r="A4" s="73" t="s">
        <v>2</v>
      </c>
      <c r="B4" s="74"/>
      <c r="C4" s="74"/>
      <c r="D4" s="74"/>
      <c r="E4" s="74"/>
      <c r="F4" s="74"/>
      <c r="G4" s="74"/>
      <c r="H4" s="69"/>
      <c r="I4" s="68"/>
      <c r="J4" s="68"/>
      <c r="K4" s="68"/>
      <c r="L4" s="58"/>
      <c r="M4" s="85"/>
      <c r="N4" s="86" t="s">
        <v>149</v>
      </c>
    </row>
    <row r="5" ht="15.75" customHeight="1" spans="1:14">
      <c r="A5" s="11" t="s">
        <v>370</v>
      </c>
      <c r="B5" s="75" t="s">
        <v>391</v>
      </c>
      <c r="C5" s="75" t="s">
        <v>392</v>
      </c>
      <c r="D5" s="76" t="s">
        <v>164</v>
      </c>
      <c r="E5" s="76"/>
      <c r="F5" s="76"/>
      <c r="G5" s="76"/>
      <c r="H5" s="77"/>
      <c r="I5" s="76"/>
      <c r="J5" s="76"/>
      <c r="K5" s="76"/>
      <c r="L5" s="87"/>
      <c r="M5" s="77"/>
      <c r="N5" s="88"/>
    </row>
    <row r="6" ht="17.25" customHeight="1" spans="1:14">
      <c r="A6" s="16"/>
      <c r="B6" s="78"/>
      <c r="C6" s="78"/>
      <c r="D6" s="78" t="s">
        <v>56</v>
      </c>
      <c r="E6" s="78" t="s">
        <v>59</v>
      </c>
      <c r="F6" s="78" t="s">
        <v>376</v>
      </c>
      <c r="G6" s="78" t="s">
        <v>377</v>
      </c>
      <c r="H6" s="79" t="s">
        <v>378</v>
      </c>
      <c r="I6" s="89" t="s">
        <v>379</v>
      </c>
      <c r="J6" s="89"/>
      <c r="K6" s="89"/>
      <c r="L6" s="90"/>
      <c r="M6" s="91"/>
      <c r="N6" s="80"/>
    </row>
    <row r="7" ht="54" customHeight="1" spans="1:14">
      <c r="A7" s="19"/>
      <c r="B7" s="80"/>
      <c r="C7" s="80"/>
      <c r="D7" s="80"/>
      <c r="E7" s="80"/>
      <c r="F7" s="80"/>
      <c r="G7" s="80"/>
      <c r="H7" s="81"/>
      <c r="I7" s="80" t="s">
        <v>58</v>
      </c>
      <c r="J7" s="80" t="s">
        <v>69</v>
      </c>
      <c r="K7" s="80" t="s">
        <v>171</v>
      </c>
      <c r="L7" s="92" t="s">
        <v>65</v>
      </c>
      <c r="M7" s="81" t="s">
        <v>66</v>
      </c>
      <c r="N7" s="80" t="s">
        <v>67</v>
      </c>
    </row>
    <row r="8" ht="15" customHeight="1" spans="1:14">
      <c r="A8" s="19">
        <v>1</v>
      </c>
      <c r="B8" s="22">
        <v>2</v>
      </c>
      <c r="C8" s="82">
        <v>3</v>
      </c>
      <c r="D8" s="22">
        <v>4</v>
      </c>
      <c r="E8" s="81">
        <v>5</v>
      </c>
      <c r="F8" s="81">
        <v>6</v>
      </c>
      <c r="G8" s="81">
        <v>7</v>
      </c>
      <c r="H8" s="81">
        <v>8</v>
      </c>
      <c r="I8" s="81">
        <v>9</v>
      </c>
      <c r="J8" s="81">
        <v>10</v>
      </c>
      <c r="K8" s="81">
        <v>11</v>
      </c>
      <c r="L8" s="81">
        <v>12</v>
      </c>
      <c r="M8" s="81">
        <v>13</v>
      </c>
      <c r="N8" s="81">
        <v>14</v>
      </c>
    </row>
    <row r="9" customHeight="1" spans="1:1">
      <c r="A9" t="s">
        <v>393</v>
      </c>
    </row>
  </sheetData>
  <mergeCells count="12">
    <mergeCell ref="A3:N3"/>
    <mergeCell ref="A4:C4"/>
    <mergeCell ref="D5:N5"/>
    <mergeCell ref="I6:N6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0"/>
  <sheetViews>
    <sheetView showZeros="0" workbookViewId="0">
      <pane ySplit="1" topLeftCell="A3" activePane="bottomLeft" state="frozen"/>
      <selection/>
      <selection pane="bottomLeft" activeCell="A9" sqref="A9"/>
    </sheetView>
  </sheetViews>
  <sheetFormatPr defaultColWidth="9.13888888888889" defaultRowHeight="14.25" customHeight="1" outlineLevelCol="7"/>
  <cols>
    <col min="1" max="1" width="42.0277777777778" customWidth="1"/>
    <col min="2" max="3" width="17.1759259259259" customWidth="1"/>
    <col min="4" max="4" width="35.1111111111111" customWidth="1"/>
    <col min="5" max="8" width="17.1759259259259" customWidth="1"/>
  </cols>
  <sheetData>
    <row r="1" customHeight="1" spans="1:8">
      <c r="A1" s="2"/>
      <c r="B1" s="2"/>
      <c r="C1" s="2"/>
      <c r="D1" s="2"/>
      <c r="E1" s="2"/>
      <c r="F1" s="2"/>
      <c r="G1" s="2"/>
      <c r="H1" s="2"/>
    </row>
    <row r="2" ht="13.5" customHeight="1" spans="4:8">
      <c r="D2" s="55"/>
      <c r="H2" s="54" t="s">
        <v>394</v>
      </c>
    </row>
    <row r="3" ht="27.75" customHeight="1" spans="1:8">
      <c r="A3" s="56" t="s">
        <v>395</v>
      </c>
      <c r="B3" s="56"/>
      <c r="C3" s="56"/>
      <c r="D3" s="56"/>
      <c r="E3" s="56"/>
      <c r="F3" s="56"/>
      <c r="G3" s="56"/>
      <c r="H3" s="56"/>
    </row>
    <row r="4" ht="18" customHeight="1" spans="1:8">
      <c r="A4" s="57" t="s">
        <v>2</v>
      </c>
      <c r="B4" s="57"/>
      <c r="C4" s="57"/>
      <c r="D4" s="57"/>
      <c r="E4" s="57"/>
      <c r="F4" s="57"/>
      <c r="G4" s="57"/>
      <c r="H4" s="58" t="s">
        <v>149</v>
      </c>
    </row>
    <row r="5" ht="19.5" customHeight="1" spans="1:8">
      <c r="A5" s="17" t="s">
        <v>396</v>
      </c>
      <c r="B5" s="12" t="s">
        <v>164</v>
      </c>
      <c r="C5" s="13"/>
      <c r="D5" s="13"/>
      <c r="E5" s="59" t="s">
        <v>397</v>
      </c>
      <c r="F5" s="59"/>
      <c r="G5" s="59"/>
      <c r="H5" s="59"/>
    </row>
    <row r="6" ht="40.5" customHeight="1" spans="1:8">
      <c r="A6" s="20"/>
      <c r="B6" s="32" t="s">
        <v>56</v>
      </c>
      <c r="C6" s="11" t="s">
        <v>59</v>
      </c>
      <c r="D6" s="60" t="s">
        <v>398</v>
      </c>
      <c r="E6" s="59" t="s">
        <v>399</v>
      </c>
      <c r="F6" s="59" t="s">
        <v>400</v>
      </c>
      <c r="G6" s="59" t="s">
        <v>401</v>
      </c>
      <c r="H6" s="59" t="s">
        <v>402</v>
      </c>
    </row>
    <row r="7" ht="19.5" customHeight="1" spans="1:8">
      <c r="A7" s="61">
        <v>1</v>
      </c>
      <c r="B7" s="61">
        <v>2</v>
      </c>
      <c r="C7" s="61">
        <v>3</v>
      </c>
      <c r="D7" s="12">
        <v>4</v>
      </c>
      <c r="E7" s="59">
        <v>5</v>
      </c>
      <c r="F7" s="59">
        <v>6</v>
      </c>
      <c r="G7" s="59">
        <v>7</v>
      </c>
      <c r="H7" s="59">
        <v>8</v>
      </c>
    </row>
    <row r="8" s="1" customFormat="1" ht="22.5" customHeight="1" spans="1:8">
      <c r="A8" s="62" t="s">
        <v>70</v>
      </c>
      <c r="B8" s="63"/>
      <c r="C8" s="63"/>
      <c r="D8" s="64"/>
      <c r="E8" s="63"/>
      <c r="F8" s="63"/>
      <c r="G8" s="63"/>
      <c r="H8" s="63"/>
    </row>
    <row r="9" s="1" customFormat="1" ht="22.5" customHeight="1" spans="1:8">
      <c r="A9" s="62" t="str">
        <f>"    "&amp;"州级科普项目专项经费"</f>
        <v>    州级科普项目专项经费</v>
      </c>
      <c r="B9" s="63">
        <v>660000</v>
      </c>
      <c r="C9" s="63">
        <v>660000</v>
      </c>
      <c r="D9" s="64"/>
      <c r="E9" s="63">
        <v>220000</v>
      </c>
      <c r="F9" s="63">
        <v>220000</v>
      </c>
      <c r="G9" s="63">
        <v>220000</v>
      </c>
      <c r="H9" s="65"/>
    </row>
    <row r="10" s="1" customFormat="1" ht="22.5" customHeight="1" spans="1:8">
      <c r="A10" s="66" t="s">
        <v>56</v>
      </c>
      <c r="B10" s="63">
        <v>660000</v>
      </c>
      <c r="C10" s="63">
        <v>660000</v>
      </c>
      <c r="D10" s="64"/>
      <c r="E10" s="63">
        <v>220000</v>
      </c>
      <c r="F10" s="63">
        <v>220000</v>
      </c>
      <c r="G10" s="63">
        <v>220000</v>
      </c>
      <c r="H10" s="67"/>
    </row>
  </sheetData>
  <mergeCells count="4">
    <mergeCell ref="A3:H3"/>
    <mergeCell ref="B5:D5"/>
    <mergeCell ref="E5:H5"/>
    <mergeCell ref="A5:A6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5"/>
  <sheetViews>
    <sheetView showZeros="0" workbookViewId="0">
      <pane ySplit="1" topLeftCell="A2" activePane="bottomLeft" state="frozen"/>
      <selection/>
      <selection pane="bottomLeft" activeCell="D11" sqref="D11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3" width="16.3148148148148" customWidth="1"/>
    <col min="4" max="4" width="35.1111111111111" customWidth="1"/>
    <col min="5" max="5" width="23.5740740740741" customWidth="1"/>
    <col min="6" max="6" width="11.2777777777778" customWidth="1"/>
    <col min="7" max="7" width="14.8796296296296" customWidth="1"/>
    <col min="8" max="8" width="10.8796296296296" customWidth="1"/>
    <col min="9" max="9" width="13.4259259259259" customWidth="1"/>
    <col min="10" max="10" width="32.0277777777778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customHeight="1" spans="10:10">
      <c r="J2" s="54" t="s">
        <v>403</v>
      </c>
    </row>
    <row r="3" ht="28.5" customHeight="1" spans="1:10">
      <c r="A3" s="44" t="s">
        <v>404</v>
      </c>
      <c r="B3" s="31"/>
      <c r="C3" s="31"/>
      <c r="D3" s="31"/>
      <c r="E3" s="31"/>
      <c r="F3" s="45"/>
      <c r="G3" s="31"/>
      <c r="H3" s="45"/>
      <c r="I3" s="45"/>
      <c r="J3" s="31"/>
    </row>
    <row r="4" ht="17.25" customHeight="1" spans="1:1">
      <c r="A4" s="6" t="s">
        <v>2</v>
      </c>
    </row>
    <row r="5" ht="44.25" customHeight="1" spans="1:10">
      <c r="A5" s="46" t="s">
        <v>272</v>
      </c>
      <c r="B5" s="46" t="s">
        <v>273</v>
      </c>
      <c r="C5" s="46" t="s">
        <v>274</v>
      </c>
      <c r="D5" s="46" t="s">
        <v>275</v>
      </c>
      <c r="E5" s="46" t="s">
        <v>276</v>
      </c>
      <c r="F5" s="47" t="s">
        <v>277</v>
      </c>
      <c r="G5" s="46" t="s">
        <v>278</v>
      </c>
      <c r="H5" s="47" t="s">
        <v>279</v>
      </c>
      <c r="I5" s="47" t="s">
        <v>280</v>
      </c>
      <c r="J5" s="46" t="s">
        <v>281</v>
      </c>
    </row>
    <row r="6" ht="14.25" customHeight="1" spans="1:10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7">
        <v>6</v>
      </c>
      <c r="G6" s="46">
        <v>7</v>
      </c>
      <c r="H6" s="47">
        <v>8</v>
      </c>
      <c r="I6" s="47">
        <v>9</v>
      </c>
      <c r="J6" s="46">
        <v>10</v>
      </c>
    </row>
    <row r="7" s="1" customFormat="1" ht="22.5" customHeight="1" spans="1:10">
      <c r="A7" s="48" t="s">
        <v>70</v>
      </c>
      <c r="B7" s="49"/>
      <c r="C7" s="49"/>
      <c r="D7" s="49"/>
      <c r="E7" s="50"/>
      <c r="F7" s="51"/>
      <c r="G7" s="50"/>
      <c r="H7" s="51"/>
      <c r="I7" s="51"/>
      <c r="J7" s="50"/>
    </row>
    <row r="8" s="1" customFormat="1" ht="22.5" customHeight="1" spans="1:10">
      <c r="A8" s="48" t="str">
        <f>"    "&amp;"州级科普项目专项经费"</f>
        <v>    州级科普项目专项经费</v>
      </c>
      <c r="B8" s="48" t="s">
        <v>405</v>
      </c>
      <c r="C8" s="48" t="s">
        <v>406</v>
      </c>
      <c r="D8" s="48" t="s">
        <v>406</v>
      </c>
      <c r="E8" s="48" t="s">
        <v>406</v>
      </c>
      <c r="F8" s="52" t="s">
        <v>406</v>
      </c>
      <c r="G8" s="48" t="s">
        <v>406</v>
      </c>
      <c r="H8" s="48" t="s">
        <v>406</v>
      </c>
      <c r="I8" s="48" t="s">
        <v>406</v>
      </c>
      <c r="J8" s="48" t="s">
        <v>406</v>
      </c>
    </row>
    <row r="9" s="1" customFormat="1" ht="22.5" customHeight="1" spans="1:10">
      <c r="A9" s="48"/>
      <c r="B9" s="48"/>
      <c r="C9" s="48" t="s">
        <v>283</v>
      </c>
      <c r="D9" s="48" t="s">
        <v>284</v>
      </c>
      <c r="E9" s="48" t="s">
        <v>407</v>
      </c>
      <c r="F9" s="52" t="s">
        <v>286</v>
      </c>
      <c r="G9" s="53">
        <v>1</v>
      </c>
      <c r="H9" s="48" t="s">
        <v>321</v>
      </c>
      <c r="I9" s="48" t="s">
        <v>288</v>
      </c>
      <c r="J9" s="48" t="s">
        <v>408</v>
      </c>
    </row>
    <row r="10" s="1" customFormat="1" ht="22.5" customHeight="1" spans="1:10">
      <c r="A10" s="27"/>
      <c r="B10" s="27"/>
      <c r="C10" s="48" t="s">
        <v>283</v>
      </c>
      <c r="D10" s="48" t="s">
        <v>284</v>
      </c>
      <c r="E10" s="48" t="s">
        <v>135</v>
      </c>
      <c r="F10" s="52" t="s">
        <v>286</v>
      </c>
      <c r="G10" s="48" t="s">
        <v>128</v>
      </c>
      <c r="H10" s="48" t="s">
        <v>409</v>
      </c>
      <c r="I10" s="48" t="s">
        <v>288</v>
      </c>
      <c r="J10" s="48" t="s">
        <v>410</v>
      </c>
    </row>
    <row r="11" s="1" customFormat="1" ht="22.5" customHeight="1" spans="1:10">
      <c r="A11" s="27"/>
      <c r="B11" s="27"/>
      <c r="C11" s="48" t="s">
        <v>283</v>
      </c>
      <c r="D11" s="48" t="s">
        <v>284</v>
      </c>
      <c r="E11" s="48" t="s">
        <v>411</v>
      </c>
      <c r="F11" s="52" t="s">
        <v>286</v>
      </c>
      <c r="G11" s="48" t="s">
        <v>339</v>
      </c>
      <c r="H11" s="48" t="s">
        <v>299</v>
      </c>
      <c r="I11" s="48" t="s">
        <v>288</v>
      </c>
      <c r="J11" s="48" t="s">
        <v>412</v>
      </c>
    </row>
    <row r="12" s="1" customFormat="1" ht="22.5" customHeight="1" spans="1:10">
      <c r="A12" s="27"/>
      <c r="B12" s="27"/>
      <c r="C12" s="48" t="s">
        <v>283</v>
      </c>
      <c r="D12" s="48" t="s">
        <v>304</v>
      </c>
      <c r="E12" s="48" t="s">
        <v>413</v>
      </c>
      <c r="F12" s="52" t="s">
        <v>286</v>
      </c>
      <c r="G12" s="48" t="s">
        <v>316</v>
      </c>
      <c r="H12" s="48" t="s">
        <v>307</v>
      </c>
      <c r="I12" s="48" t="s">
        <v>288</v>
      </c>
      <c r="J12" s="48" t="s">
        <v>414</v>
      </c>
    </row>
    <row r="13" s="1" customFormat="1" ht="22.5" customHeight="1" spans="1:10">
      <c r="A13" s="27"/>
      <c r="B13" s="27"/>
      <c r="C13" s="48" t="s">
        <v>283</v>
      </c>
      <c r="D13" s="48" t="s">
        <v>331</v>
      </c>
      <c r="E13" s="48" t="s">
        <v>332</v>
      </c>
      <c r="F13" s="52" t="s">
        <v>286</v>
      </c>
      <c r="G13" s="48" t="s">
        <v>306</v>
      </c>
      <c r="H13" s="48" t="s">
        <v>307</v>
      </c>
      <c r="I13" s="48" t="s">
        <v>288</v>
      </c>
      <c r="J13" s="48" t="s">
        <v>415</v>
      </c>
    </row>
    <row r="14" s="1" customFormat="1" ht="22.5" customHeight="1" spans="1:10">
      <c r="A14" s="27"/>
      <c r="B14" s="27"/>
      <c r="C14" s="48" t="s">
        <v>309</v>
      </c>
      <c r="D14" s="48" t="s">
        <v>310</v>
      </c>
      <c r="E14" s="48" t="s">
        <v>416</v>
      </c>
      <c r="F14" s="52" t="s">
        <v>286</v>
      </c>
      <c r="G14" s="48" t="s">
        <v>316</v>
      </c>
      <c r="H14" s="48" t="s">
        <v>307</v>
      </c>
      <c r="I14" s="48" t="s">
        <v>288</v>
      </c>
      <c r="J14" s="48" t="s">
        <v>417</v>
      </c>
    </row>
    <row r="15" s="1" customFormat="1" ht="22.5" customHeight="1" spans="1:10">
      <c r="A15" s="27"/>
      <c r="B15" s="27"/>
      <c r="C15" s="48" t="s">
        <v>313</v>
      </c>
      <c r="D15" s="48" t="s">
        <v>314</v>
      </c>
      <c r="E15" s="48" t="s">
        <v>418</v>
      </c>
      <c r="F15" s="52" t="s">
        <v>286</v>
      </c>
      <c r="G15" s="48" t="s">
        <v>362</v>
      </c>
      <c r="H15" s="48" t="s">
        <v>307</v>
      </c>
      <c r="I15" s="48" t="s">
        <v>288</v>
      </c>
      <c r="J15" s="48" t="s">
        <v>363</v>
      </c>
    </row>
  </sheetData>
  <mergeCells count="2">
    <mergeCell ref="A3:J3"/>
    <mergeCell ref="A4:H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pane ySplit="1" topLeftCell="A2" activePane="bottomLeft" state="frozen"/>
      <selection/>
      <selection pane="bottomLeft" activeCell="C15" sqref="C15"/>
    </sheetView>
  </sheetViews>
  <sheetFormatPr defaultColWidth="8.85185185185185" defaultRowHeight="15" customHeight="1" outlineLevelRow="7" outlineLevelCol="7"/>
  <cols>
    <col min="1" max="1" width="36.0277777777778" customWidth="1"/>
    <col min="2" max="2" width="19.7407407407407" customWidth="1"/>
    <col min="3" max="3" width="33.3148148148148" customWidth="1"/>
    <col min="4" max="4" width="35.1111111111111" customWidth="1"/>
    <col min="5" max="5" width="14.4537037037037" customWidth="1"/>
    <col min="6" max="6" width="17.1759259259259" customWidth="1"/>
    <col min="7" max="7" width="17.3148148148148" customWidth="1"/>
    <col min="8" max="8" width="28.3148148148148" customWidth="1"/>
  </cols>
  <sheetData>
    <row r="1" customHeight="1" spans="1:8">
      <c r="A1" s="38"/>
      <c r="B1" s="38"/>
      <c r="C1" s="38"/>
      <c r="D1" s="38"/>
      <c r="E1" s="38"/>
      <c r="F1" s="38"/>
      <c r="G1" s="38"/>
      <c r="H1" s="38"/>
    </row>
    <row r="2" ht="18.75" customHeight="1" spans="1:8">
      <c r="A2" s="39"/>
      <c r="B2" s="39"/>
      <c r="C2" s="39"/>
      <c r="D2" s="39"/>
      <c r="E2" s="39"/>
      <c r="F2" s="39"/>
      <c r="G2" s="39"/>
      <c r="H2" s="40" t="s">
        <v>419</v>
      </c>
    </row>
    <row r="3" ht="30.65" customHeight="1" spans="1:8">
      <c r="A3" s="41" t="s">
        <v>420</v>
      </c>
      <c r="B3" s="41"/>
      <c r="C3" s="41"/>
      <c r="D3" s="41"/>
      <c r="E3" s="41"/>
      <c r="F3" s="41"/>
      <c r="G3" s="41"/>
      <c r="H3" s="41"/>
    </row>
    <row r="4" ht="18.75" customHeight="1" spans="1:8">
      <c r="A4" s="39" t="s">
        <v>2</v>
      </c>
      <c r="B4" s="39"/>
      <c r="C4" s="39"/>
      <c r="D4" s="39"/>
      <c r="E4" s="39"/>
      <c r="F4" s="39"/>
      <c r="G4" s="39"/>
      <c r="H4" s="39"/>
    </row>
    <row r="5" ht="18.75" customHeight="1" spans="1:8">
      <c r="A5" s="42" t="s">
        <v>158</v>
      </c>
      <c r="B5" s="42" t="s">
        <v>421</v>
      </c>
      <c r="C5" s="42" t="s">
        <v>422</v>
      </c>
      <c r="D5" s="42" t="s">
        <v>423</v>
      </c>
      <c r="E5" s="42" t="s">
        <v>424</v>
      </c>
      <c r="F5" s="42" t="s">
        <v>425</v>
      </c>
      <c r="G5" s="42"/>
      <c r="H5" s="42"/>
    </row>
    <row r="6" ht="18.75" customHeight="1" spans="1:8">
      <c r="A6" s="42"/>
      <c r="B6" s="42"/>
      <c r="C6" s="42"/>
      <c r="D6" s="42"/>
      <c r="E6" s="42"/>
      <c r="F6" s="42" t="s">
        <v>374</v>
      </c>
      <c r="G6" s="42" t="s">
        <v>426</v>
      </c>
      <c r="H6" s="42" t="s">
        <v>427</v>
      </c>
    </row>
    <row r="7" ht="18.75" customHeight="1" spans="1:8">
      <c r="A7" s="43" t="s">
        <v>126</v>
      </c>
      <c r="B7" s="43" t="s">
        <v>127</v>
      </c>
      <c r="C7" s="43" t="s">
        <v>128</v>
      </c>
      <c r="D7" s="43" t="s">
        <v>129</v>
      </c>
      <c r="E7" s="43" t="s">
        <v>130</v>
      </c>
      <c r="F7" s="43" t="s">
        <v>131</v>
      </c>
      <c r="G7" s="43" t="s">
        <v>428</v>
      </c>
      <c r="H7" s="43" t="s">
        <v>429</v>
      </c>
    </row>
    <row r="8" customHeight="1" spans="1:1">
      <c r="A8" t="s">
        <v>430</v>
      </c>
    </row>
  </sheetData>
  <mergeCells count="7">
    <mergeCell ref="A3:H3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9"/>
  <sheetViews>
    <sheetView showZeros="0" workbookViewId="0">
      <pane ySplit="1" topLeftCell="A2" activePane="bottomLeft" state="frozen"/>
      <selection/>
      <selection pane="bottomLeft" activeCell="A9" sqref="A9:E9"/>
    </sheetView>
  </sheetViews>
  <sheetFormatPr defaultColWidth="9.13888888888889" defaultRowHeight="14.25" customHeight="1"/>
  <cols>
    <col min="1" max="1" width="16.3148148148148" customWidth="1"/>
    <col min="2" max="2" width="29.0277777777778" customWidth="1"/>
    <col min="3" max="3" width="23.8518518518519" customWidth="1"/>
    <col min="4" max="4" width="35.1111111111111" customWidth="1"/>
    <col min="5" max="7" width="19.6018518518519" customWidth="1"/>
    <col min="8" max="8" width="15.4259259259259" customWidth="1"/>
    <col min="9" max="11" width="19.6018518518519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3.5" customHeight="1" spans="4:11">
      <c r="D2" s="3"/>
      <c r="E2" s="3"/>
      <c r="F2" s="3"/>
      <c r="G2" s="3"/>
      <c r="K2" s="4" t="s">
        <v>431</v>
      </c>
    </row>
    <row r="3" ht="27.75" customHeight="1" spans="1:11">
      <c r="A3" s="31" t="s">
        <v>432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ht="13.5" customHeight="1" spans="1:11">
      <c r="A4" s="6" t="s">
        <v>2</v>
      </c>
      <c r="B4" s="7"/>
      <c r="C4" s="7"/>
      <c r="D4" s="7"/>
      <c r="E4" s="7"/>
      <c r="F4" s="7"/>
      <c r="G4" s="7"/>
      <c r="H4" s="8"/>
      <c r="I4" s="8"/>
      <c r="J4" s="8"/>
      <c r="K4" s="9" t="s">
        <v>149</v>
      </c>
    </row>
    <row r="5" ht="21.75" customHeight="1" spans="1:11">
      <c r="A5" s="10" t="s">
        <v>238</v>
      </c>
      <c r="B5" s="10" t="s">
        <v>160</v>
      </c>
      <c r="C5" s="10" t="s">
        <v>239</v>
      </c>
      <c r="D5" s="11" t="s">
        <v>240</v>
      </c>
      <c r="E5" s="11" t="s">
        <v>161</v>
      </c>
      <c r="F5" s="11" t="s">
        <v>162</v>
      </c>
      <c r="G5" s="11" t="s">
        <v>163</v>
      </c>
      <c r="H5" s="17" t="s">
        <v>56</v>
      </c>
      <c r="I5" s="12" t="s">
        <v>433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32"/>
      <c r="I6" s="11" t="s">
        <v>59</v>
      </c>
      <c r="J6" s="11" t="s">
        <v>60</v>
      </c>
      <c r="K6" s="11" t="s">
        <v>61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58</v>
      </c>
      <c r="J7" s="19"/>
      <c r="K7" s="19"/>
    </row>
    <row r="8" ht="15" customHeight="1" spans="1:11">
      <c r="A8" s="33">
        <v>1</v>
      </c>
      <c r="B8" s="34">
        <v>2</v>
      </c>
      <c r="C8" s="35">
        <v>3</v>
      </c>
      <c r="D8" s="34">
        <v>4</v>
      </c>
      <c r="E8" s="33">
        <v>5</v>
      </c>
      <c r="F8" s="21">
        <v>6</v>
      </c>
      <c r="G8" s="21">
        <v>7</v>
      </c>
      <c r="H8" s="21">
        <v>8</v>
      </c>
      <c r="I8" s="21">
        <v>9</v>
      </c>
      <c r="J8" s="37">
        <v>10</v>
      </c>
      <c r="K8" s="37">
        <v>11</v>
      </c>
    </row>
    <row r="9" customHeight="1" spans="1:5">
      <c r="A9" s="36" t="s">
        <v>434</v>
      </c>
      <c r="B9" s="36"/>
      <c r="C9" s="36"/>
      <c r="D9" s="36"/>
      <c r="E9" s="36"/>
    </row>
  </sheetData>
  <mergeCells count="15">
    <mergeCell ref="A3:K3"/>
    <mergeCell ref="A4:G4"/>
    <mergeCell ref="I5:K5"/>
    <mergeCell ref="A9:E9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5"/>
  <sheetViews>
    <sheetView showZeros="0" workbookViewId="0">
      <pane ySplit="1" topLeftCell="A4" activePane="bottomLeft" state="frozen"/>
      <selection/>
      <selection pane="bottomLeft" activeCell="A9" sqref="$A9:$XFD15"/>
    </sheetView>
  </sheetViews>
  <sheetFormatPr defaultColWidth="9.13888888888889" defaultRowHeight="14.25" customHeight="1" outlineLevelCol="6"/>
  <cols>
    <col min="1" max="1" width="37.7407407407407" customWidth="1"/>
    <col min="2" max="2" width="28" customWidth="1"/>
    <col min="3" max="3" width="37.6018518518519" customWidth="1"/>
    <col min="4" max="4" width="35.1111111111111" customWidth="1"/>
    <col min="5" max="7" width="27.0277777777778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435</v>
      </c>
    </row>
    <row r="3" ht="27.75" customHeight="1" spans="1:7">
      <c r="A3" s="5" t="s">
        <v>436</v>
      </c>
      <c r="B3" s="5"/>
      <c r="C3" s="5"/>
      <c r="D3" s="5"/>
      <c r="E3" s="5"/>
      <c r="F3" s="5"/>
      <c r="G3" s="5"/>
    </row>
    <row r="4" ht="13.5" customHeight="1" spans="1:7">
      <c r="A4" s="6" t="s">
        <v>2</v>
      </c>
      <c r="B4" s="7"/>
      <c r="C4" s="7"/>
      <c r="D4" s="7"/>
      <c r="E4" s="8"/>
      <c r="F4" s="8"/>
      <c r="G4" s="9" t="s">
        <v>149</v>
      </c>
    </row>
    <row r="5" ht="21.75" customHeight="1" spans="1:7">
      <c r="A5" s="10" t="s">
        <v>239</v>
      </c>
      <c r="B5" s="10" t="s">
        <v>238</v>
      </c>
      <c r="C5" s="10" t="s">
        <v>160</v>
      </c>
      <c r="D5" s="11" t="s">
        <v>437</v>
      </c>
      <c r="E5" s="12" t="s">
        <v>59</v>
      </c>
      <c r="F5" s="13"/>
      <c r="G5" s="14"/>
    </row>
    <row r="6" ht="21.75" customHeight="1" spans="1:7">
      <c r="A6" s="15"/>
      <c r="B6" s="15"/>
      <c r="C6" s="15"/>
      <c r="D6" s="16"/>
      <c r="E6" s="17" t="s">
        <v>438</v>
      </c>
      <c r="F6" s="11" t="s">
        <v>439</v>
      </c>
      <c r="G6" s="11" t="s">
        <v>440</v>
      </c>
    </row>
    <row r="7" ht="40.5" customHeight="1" spans="1:7">
      <c r="A7" s="18"/>
      <c r="B7" s="18"/>
      <c r="C7" s="18"/>
      <c r="D7" s="19"/>
      <c r="E7" s="20"/>
      <c r="F7" s="19" t="s">
        <v>58</v>
      </c>
      <c r="G7" s="19"/>
    </row>
    <row r="8" ht="15" customHeight="1" spans="1:7">
      <c r="A8" s="21">
        <v>1</v>
      </c>
      <c r="B8" s="22">
        <v>2</v>
      </c>
      <c r="C8" s="23">
        <v>3</v>
      </c>
      <c r="D8" s="22">
        <v>4</v>
      </c>
      <c r="E8" s="21">
        <v>5</v>
      </c>
      <c r="F8" s="21">
        <v>6</v>
      </c>
      <c r="G8" s="21">
        <v>7</v>
      </c>
    </row>
    <row r="9" s="1" customFormat="1" ht="22.5" customHeight="1" spans="1:7">
      <c r="A9" s="24" t="s">
        <v>70</v>
      </c>
      <c r="B9" s="25"/>
      <c r="C9" s="25"/>
      <c r="D9" s="24"/>
      <c r="E9" s="26">
        <v>1080000</v>
      </c>
      <c r="F9" s="26">
        <v>1734570</v>
      </c>
      <c r="G9" s="26">
        <v>1253470</v>
      </c>
    </row>
    <row r="10" s="1" customFormat="1" ht="22.5" customHeight="1" spans="1:7">
      <c r="A10" s="24"/>
      <c r="B10" s="25" t="s">
        <v>441</v>
      </c>
      <c r="C10" s="25" t="s">
        <v>254</v>
      </c>
      <c r="D10" s="24" t="s">
        <v>442</v>
      </c>
      <c r="E10" s="26">
        <v>60000</v>
      </c>
      <c r="F10" s="26"/>
      <c r="G10" s="26"/>
    </row>
    <row r="11" s="1" customFormat="1" ht="22.5" customHeight="1" spans="1:7">
      <c r="A11" s="27"/>
      <c r="B11" s="25" t="s">
        <v>443</v>
      </c>
      <c r="C11" s="25" t="s">
        <v>259</v>
      </c>
      <c r="D11" s="24" t="s">
        <v>442</v>
      </c>
      <c r="E11" s="26">
        <v>80000</v>
      </c>
      <c r="F11" s="26">
        <v>133470</v>
      </c>
      <c r="G11" s="26">
        <v>133470</v>
      </c>
    </row>
    <row r="12" s="1" customFormat="1" ht="22.5" customHeight="1" spans="1:7">
      <c r="A12" s="27"/>
      <c r="B12" s="25" t="s">
        <v>443</v>
      </c>
      <c r="C12" s="25" t="s">
        <v>257</v>
      </c>
      <c r="D12" s="24" t="s">
        <v>442</v>
      </c>
      <c r="E12" s="26">
        <v>40000</v>
      </c>
      <c r="F12" s="26">
        <v>100000</v>
      </c>
      <c r="G12" s="26"/>
    </row>
    <row r="13" s="1" customFormat="1" ht="22.5" customHeight="1" spans="1:7">
      <c r="A13" s="27"/>
      <c r="B13" s="25" t="s">
        <v>443</v>
      </c>
      <c r="C13" s="25" t="s">
        <v>266</v>
      </c>
      <c r="D13" s="24" t="s">
        <v>442</v>
      </c>
      <c r="E13" s="26">
        <v>240000</v>
      </c>
      <c r="F13" s="26">
        <v>381100</v>
      </c>
      <c r="G13" s="26"/>
    </row>
    <row r="14" s="1" customFormat="1" ht="22.5" customHeight="1" spans="1:7">
      <c r="A14" s="27"/>
      <c r="B14" s="25" t="s">
        <v>444</v>
      </c>
      <c r="C14" s="25" t="s">
        <v>263</v>
      </c>
      <c r="D14" s="24" t="s">
        <v>445</v>
      </c>
      <c r="E14" s="26">
        <v>660000</v>
      </c>
      <c r="F14" s="26">
        <v>1120000</v>
      </c>
      <c r="G14" s="26">
        <v>1120000</v>
      </c>
    </row>
    <row r="15" s="1" customFormat="1" ht="22.5" customHeight="1" spans="1:7">
      <c r="A15" s="28" t="s">
        <v>56</v>
      </c>
      <c r="B15" s="29"/>
      <c r="C15" s="29"/>
      <c r="D15" s="30"/>
      <c r="E15" s="26">
        <v>1080000</v>
      </c>
      <c r="F15" s="26">
        <v>1734570</v>
      </c>
      <c r="G15" s="26">
        <v>1253470</v>
      </c>
    </row>
  </sheetData>
  <mergeCells count="11">
    <mergeCell ref="A3:G3"/>
    <mergeCell ref="A4:D4"/>
    <mergeCell ref="E5:G5"/>
    <mergeCell ref="A15:D15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Zeros="0" workbookViewId="0">
      <pane ySplit="1" topLeftCell="A2" activePane="bottomLeft" state="frozen"/>
      <selection/>
      <selection pane="bottomLeft" activeCell="B8" sqref="B8"/>
    </sheetView>
  </sheetViews>
  <sheetFormatPr defaultColWidth="8" defaultRowHeight="14.25" customHeight="1"/>
  <cols>
    <col min="1" max="1" width="21.1388888888889" customWidth="1"/>
    <col min="2" max="2" width="35.2777777777778" customWidth="1"/>
    <col min="3" max="3" width="16.1759259259259" customWidth="1"/>
    <col min="4" max="4" width="35.1111111111111" customWidth="1"/>
    <col min="5" max="19" width="16.1759259259259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2" customHeight="1" spans="1:18">
      <c r="A2" s="186"/>
      <c r="J2" s="204"/>
      <c r="R2" s="4" t="s">
        <v>52</v>
      </c>
    </row>
    <row r="3" ht="36" customHeight="1" spans="1:19">
      <c r="A3" s="187" t="s">
        <v>53</v>
      </c>
      <c r="B3" s="31"/>
      <c r="C3" s="31"/>
      <c r="D3" s="31"/>
      <c r="E3" s="31"/>
      <c r="F3" s="31"/>
      <c r="G3" s="31"/>
      <c r="H3" s="31"/>
      <c r="I3" s="31"/>
      <c r="J3" s="45"/>
      <c r="K3" s="31"/>
      <c r="L3" s="31"/>
      <c r="M3" s="31"/>
      <c r="N3" s="31"/>
      <c r="O3" s="31"/>
      <c r="P3" s="31"/>
      <c r="Q3" s="31"/>
      <c r="R3" s="31"/>
      <c r="S3" s="31"/>
    </row>
    <row r="4" ht="20.25" customHeight="1" spans="1:19">
      <c r="A4" s="93" t="s">
        <v>2</v>
      </c>
      <c r="B4" s="8"/>
      <c r="C4" s="8"/>
      <c r="D4" s="8"/>
      <c r="E4" s="8"/>
      <c r="F4" s="8"/>
      <c r="G4" s="8"/>
      <c r="H4" s="8"/>
      <c r="I4" s="8"/>
      <c r="J4" s="205"/>
      <c r="K4" s="8"/>
      <c r="L4" s="8"/>
      <c r="M4" s="8"/>
      <c r="N4" s="9"/>
      <c r="O4" s="9"/>
      <c r="P4" s="9"/>
      <c r="Q4" s="9"/>
      <c r="R4" s="9" t="s">
        <v>3</v>
      </c>
      <c r="S4" s="9" t="s">
        <v>3</v>
      </c>
    </row>
    <row r="5" ht="18.75" customHeight="1" spans="1:19">
      <c r="A5" s="188" t="s">
        <v>54</v>
      </c>
      <c r="B5" s="189" t="s">
        <v>55</v>
      </c>
      <c r="C5" s="189" t="s">
        <v>56</v>
      </c>
      <c r="D5" s="190" t="s">
        <v>57</v>
      </c>
      <c r="E5" s="191"/>
      <c r="F5" s="191"/>
      <c r="G5" s="191"/>
      <c r="H5" s="191"/>
      <c r="I5" s="191"/>
      <c r="J5" s="206"/>
      <c r="K5" s="191"/>
      <c r="L5" s="191"/>
      <c r="M5" s="191"/>
      <c r="N5" s="207"/>
      <c r="O5" s="207" t="s">
        <v>44</v>
      </c>
      <c r="P5" s="207"/>
      <c r="Q5" s="207"/>
      <c r="R5" s="207"/>
      <c r="S5" s="207"/>
    </row>
    <row r="6" ht="18" customHeight="1" spans="1:19">
      <c r="A6" s="192"/>
      <c r="B6" s="193"/>
      <c r="C6" s="193"/>
      <c r="D6" s="193" t="s">
        <v>58</v>
      </c>
      <c r="E6" s="193" t="s">
        <v>59</v>
      </c>
      <c r="F6" s="193" t="s">
        <v>60</v>
      </c>
      <c r="G6" s="193" t="s">
        <v>61</v>
      </c>
      <c r="H6" s="193" t="s">
        <v>62</v>
      </c>
      <c r="I6" s="208" t="s">
        <v>63</v>
      </c>
      <c r="J6" s="209"/>
      <c r="K6" s="208" t="s">
        <v>64</v>
      </c>
      <c r="L6" s="208" t="s">
        <v>65</v>
      </c>
      <c r="M6" s="208" t="s">
        <v>66</v>
      </c>
      <c r="N6" s="210" t="s">
        <v>67</v>
      </c>
      <c r="O6" s="211" t="s">
        <v>58</v>
      </c>
      <c r="P6" s="211" t="s">
        <v>59</v>
      </c>
      <c r="Q6" s="211" t="s">
        <v>60</v>
      </c>
      <c r="R6" s="211" t="s">
        <v>61</v>
      </c>
      <c r="S6" s="211" t="s">
        <v>68</v>
      </c>
    </row>
    <row r="7" ht="29.25" customHeight="1" spans="1:19">
      <c r="A7" s="194"/>
      <c r="B7" s="195"/>
      <c r="C7" s="195"/>
      <c r="D7" s="195"/>
      <c r="E7" s="195"/>
      <c r="F7" s="195"/>
      <c r="G7" s="195"/>
      <c r="H7" s="195"/>
      <c r="I7" s="212" t="s">
        <v>58</v>
      </c>
      <c r="J7" s="212" t="s">
        <v>69</v>
      </c>
      <c r="K7" s="212" t="s">
        <v>64</v>
      </c>
      <c r="L7" s="212" t="s">
        <v>65</v>
      </c>
      <c r="M7" s="212" t="s">
        <v>66</v>
      </c>
      <c r="N7" s="212" t="s">
        <v>67</v>
      </c>
      <c r="O7" s="212"/>
      <c r="P7" s="212"/>
      <c r="Q7" s="212"/>
      <c r="R7" s="212"/>
      <c r="S7" s="212"/>
    </row>
    <row r="8" ht="16.5" customHeight="1" spans="1:19">
      <c r="A8" s="196">
        <v>1</v>
      </c>
      <c r="B8" s="197" t="s">
        <v>70</v>
      </c>
      <c r="C8" s="21">
        <v>5311974.47</v>
      </c>
      <c r="D8" s="198">
        <v>5103434.47</v>
      </c>
      <c r="E8" s="196">
        <v>5103434.47</v>
      </c>
      <c r="F8" s="21">
        <v>6</v>
      </c>
      <c r="G8" s="21">
        <v>7</v>
      </c>
      <c r="H8" s="196">
        <v>8</v>
      </c>
      <c r="I8" s="21">
        <v>9</v>
      </c>
      <c r="J8" s="37">
        <v>10</v>
      </c>
      <c r="K8" s="37">
        <v>11</v>
      </c>
      <c r="L8" s="213">
        <v>12</v>
      </c>
      <c r="M8" s="37">
        <v>13</v>
      </c>
      <c r="N8" s="37">
        <v>14</v>
      </c>
      <c r="O8" s="37">
        <v>15</v>
      </c>
      <c r="P8" s="37">
        <v>16</v>
      </c>
      <c r="Q8" s="37">
        <v>17</v>
      </c>
      <c r="R8" s="37">
        <v>18</v>
      </c>
      <c r="S8" s="37">
        <v>19</v>
      </c>
    </row>
    <row r="9" ht="16.5" customHeight="1" spans="1:19">
      <c r="A9" s="199" t="s">
        <v>56</v>
      </c>
      <c r="B9" s="200"/>
      <c r="C9" s="201">
        <v>5311974.47</v>
      </c>
      <c r="D9" s="202">
        <v>5103434.47</v>
      </c>
      <c r="E9" s="203">
        <v>5103434.47</v>
      </c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>
        <v>208540</v>
      </c>
      <c r="Q9" s="181">
        <v>208540</v>
      </c>
      <c r="R9" s="181"/>
      <c r="S9" s="181"/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scale="3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0"/>
  <sheetViews>
    <sheetView showZeros="0" workbookViewId="0">
      <pane ySplit="1" topLeftCell="A2" activePane="bottomLeft" state="frozen"/>
      <selection/>
      <selection pane="bottomLeft" activeCell="E30" sqref="E30"/>
    </sheetView>
  </sheetViews>
  <sheetFormatPr defaultColWidth="9.13888888888889" defaultRowHeight="14.25" customHeight="1"/>
  <cols>
    <col min="1" max="1" width="14.2777777777778" customWidth="1"/>
    <col min="2" max="2" width="32.5740740740741" customWidth="1"/>
    <col min="3" max="3" width="18.8518518518519" customWidth="1"/>
    <col min="4" max="4" width="35.1111111111111" customWidth="1"/>
    <col min="5" max="6" width="18.8518518518519" customWidth="1"/>
    <col min="7" max="7" width="21.2777777777778" customWidth="1"/>
    <col min="8" max="9" width="18.8518518518519" customWidth="1"/>
    <col min="10" max="10" width="17.8518518518519" customWidth="1"/>
    <col min="11" max="15" width="18.8518518518519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5.75" customHeight="1" spans="15:15">
      <c r="O2" s="55" t="s">
        <v>71</v>
      </c>
    </row>
    <row r="3" ht="28.5" customHeight="1" spans="1:15">
      <c r="A3" s="31" t="s">
        <v>72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ht="15" customHeight="1" spans="1:15">
      <c r="A4" s="106" t="s">
        <v>2</v>
      </c>
      <c r="B4" s="107"/>
      <c r="C4" s="74"/>
      <c r="D4" s="74"/>
      <c r="E4" s="74"/>
      <c r="F4" s="74"/>
      <c r="G4" s="8"/>
      <c r="H4" s="74"/>
      <c r="I4" s="74"/>
      <c r="J4" s="8"/>
      <c r="K4" s="74"/>
      <c r="L4" s="74"/>
      <c r="M4" s="8"/>
      <c r="N4" s="8"/>
      <c r="O4" s="108" t="s">
        <v>3</v>
      </c>
    </row>
    <row r="5" ht="18.75" customHeight="1" spans="1:15">
      <c r="A5" s="11" t="s">
        <v>73</v>
      </c>
      <c r="B5" s="11" t="s">
        <v>74</v>
      </c>
      <c r="C5" s="17" t="s">
        <v>56</v>
      </c>
      <c r="D5" s="61" t="s">
        <v>59</v>
      </c>
      <c r="E5" s="61"/>
      <c r="F5" s="61"/>
      <c r="G5" s="179" t="s">
        <v>60</v>
      </c>
      <c r="H5" s="11" t="s">
        <v>61</v>
      </c>
      <c r="I5" s="11" t="s">
        <v>75</v>
      </c>
      <c r="J5" s="12" t="s">
        <v>76</v>
      </c>
      <c r="K5" s="76" t="s">
        <v>77</v>
      </c>
      <c r="L5" s="76" t="s">
        <v>78</v>
      </c>
      <c r="M5" s="76" t="s">
        <v>79</v>
      </c>
      <c r="N5" s="76" t="s">
        <v>80</v>
      </c>
      <c r="O5" s="88" t="s">
        <v>81</v>
      </c>
    </row>
    <row r="6" ht="30" customHeight="1" spans="1:15">
      <c r="A6" s="20"/>
      <c r="B6" s="20"/>
      <c r="C6" s="20"/>
      <c r="D6" s="61" t="s">
        <v>58</v>
      </c>
      <c r="E6" s="61" t="s">
        <v>82</v>
      </c>
      <c r="F6" s="61" t="s">
        <v>83</v>
      </c>
      <c r="G6" s="20"/>
      <c r="H6" s="20"/>
      <c r="I6" s="20"/>
      <c r="J6" s="61" t="s">
        <v>58</v>
      </c>
      <c r="K6" s="92" t="s">
        <v>77</v>
      </c>
      <c r="L6" s="92" t="s">
        <v>78</v>
      </c>
      <c r="M6" s="92" t="s">
        <v>79</v>
      </c>
      <c r="N6" s="92" t="s">
        <v>80</v>
      </c>
      <c r="O6" s="92" t="s">
        <v>81</v>
      </c>
    </row>
    <row r="7" ht="16.5" customHeight="1" spans="1:15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  <c r="H7" s="47">
        <v>8</v>
      </c>
      <c r="I7" s="47">
        <v>9</v>
      </c>
      <c r="J7" s="47">
        <v>10</v>
      </c>
      <c r="K7" s="47">
        <v>11</v>
      </c>
      <c r="L7" s="47">
        <v>12</v>
      </c>
      <c r="M7" s="47">
        <v>13</v>
      </c>
      <c r="N7" s="47">
        <v>14</v>
      </c>
      <c r="O7" s="61">
        <v>15</v>
      </c>
    </row>
    <row r="8" ht="20.25" customHeight="1" spans="1:15">
      <c r="A8" s="180" t="s">
        <v>84</v>
      </c>
      <c r="B8" s="180" t="s">
        <v>85</v>
      </c>
      <c r="C8" s="128">
        <v>16200</v>
      </c>
      <c r="D8" s="128">
        <v>16200</v>
      </c>
      <c r="E8" s="128">
        <v>16200</v>
      </c>
      <c r="F8" s="128"/>
      <c r="G8" s="181"/>
      <c r="H8" s="182"/>
      <c r="I8" s="182"/>
      <c r="J8" s="182"/>
      <c r="K8" s="182"/>
      <c r="L8" s="182"/>
      <c r="M8" s="181"/>
      <c r="N8" s="182"/>
      <c r="O8" s="182"/>
    </row>
    <row r="9" customHeight="1" spans="1:15">
      <c r="A9" s="180" t="s">
        <v>86</v>
      </c>
      <c r="B9" s="180" t="str">
        <f>"  "&amp;"其他一般公共服务支出"</f>
        <v>  其他一般公共服务支出</v>
      </c>
      <c r="C9" s="128">
        <v>16200</v>
      </c>
      <c r="D9" s="128">
        <v>16200</v>
      </c>
      <c r="E9" s="128">
        <v>16200</v>
      </c>
      <c r="F9" s="128"/>
      <c r="G9" s="183"/>
      <c r="H9" s="175"/>
      <c r="I9" s="175"/>
      <c r="J9" s="175"/>
      <c r="K9" s="175"/>
      <c r="L9" s="175"/>
      <c r="M9" s="175"/>
      <c r="N9" s="175"/>
      <c r="O9" s="175"/>
    </row>
    <row r="10" customHeight="1" spans="1:15">
      <c r="A10" s="180" t="s">
        <v>87</v>
      </c>
      <c r="B10" s="180" t="str">
        <f>"    "&amp;"其他一般公共服务支出"</f>
        <v>    其他一般公共服务支出</v>
      </c>
      <c r="C10" s="128">
        <v>16200</v>
      </c>
      <c r="D10" s="128">
        <v>16200</v>
      </c>
      <c r="E10" s="128">
        <v>16200</v>
      </c>
      <c r="F10" s="128"/>
      <c r="G10" s="184"/>
      <c r="H10" s="177"/>
      <c r="I10" s="177"/>
      <c r="J10" s="177"/>
      <c r="K10" s="177"/>
      <c r="L10" s="177"/>
      <c r="M10" s="177"/>
      <c r="N10" s="177"/>
      <c r="O10" s="177"/>
    </row>
    <row r="11" customHeight="1" spans="1:15">
      <c r="A11" s="180" t="s">
        <v>88</v>
      </c>
      <c r="B11" s="180" t="s">
        <v>89</v>
      </c>
      <c r="C11" s="128">
        <v>4249582.87</v>
      </c>
      <c r="D11" s="128">
        <v>4249582.87</v>
      </c>
      <c r="E11" s="128">
        <v>2961042.87</v>
      </c>
      <c r="F11" s="128">
        <v>1288540</v>
      </c>
      <c r="G11" s="184"/>
      <c r="H11" s="177"/>
      <c r="I11" s="177"/>
      <c r="J11" s="177"/>
      <c r="K11" s="177"/>
      <c r="L11" s="177"/>
      <c r="M11" s="177"/>
      <c r="N11" s="177"/>
      <c r="O11" s="177"/>
    </row>
    <row r="12" customHeight="1" spans="1:15">
      <c r="A12" s="180" t="s">
        <v>90</v>
      </c>
      <c r="B12" s="180" t="str">
        <f>"  "&amp;"科学技术普及"</f>
        <v>  科学技术普及</v>
      </c>
      <c r="C12" s="128">
        <v>4249582.87</v>
      </c>
      <c r="D12" s="128">
        <v>4249582.87</v>
      </c>
      <c r="E12" s="128">
        <v>2961042.87</v>
      </c>
      <c r="F12" s="128">
        <v>1288540</v>
      </c>
      <c r="G12" s="184"/>
      <c r="H12" s="177"/>
      <c r="I12" s="177"/>
      <c r="J12" s="177"/>
      <c r="K12" s="177"/>
      <c r="L12" s="177"/>
      <c r="M12" s="177"/>
      <c r="N12" s="177"/>
      <c r="O12" s="177"/>
    </row>
    <row r="13" customHeight="1" spans="1:15">
      <c r="A13" s="180" t="s">
        <v>91</v>
      </c>
      <c r="B13" s="180" t="str">
        <f>"    "&amp;"机构运行"</f>
        <v>    机构运行</v>
      </c>
      <c r="C13" s="128">
        <v>2961042.87</v>
      </c>
      <c r="D13" s="128">
        <v>2961042.87</v>
      </c>
      <c r="E13" s="128">
        <v>2961042.87</v>
      </c>
      <c r="F13" s="128"/>
      <c r="G13" s="184"/>
      <c r="H13" s="177"/>
      <c r="I13" s="177"/>
      <c r="J13" s="177"/>
      <c r="K13" s="177"/>
      <c r="L13" s="177"/>
      <c r="M13" s="177"/>
      <c r="N13" s="177"/>
      <c r="O13" s="177"/>
    </row>
    <row r="14" customHeight="1" spans="1:15">
      <c r="A14" s="180" t="s">
        <v>92</v>
      </c>
      <c r="B14" s="180" t="str">
        <f>"    "&amp;"科普活动"</f>
        <v>    科普活动</v>
      </c>
      <c r="C14" s="128">
        <v>1146540</v>
      </c>
      <c r="D14" s="128">
        <v>1146540</v>
      </c>
      <c r="E14" s="128"/>
      <c r="F14" s="128">
        <v>1146540</v>
      </c>
      <c r="G14" s="184"/>
      <c r="H14" s="177"/>
      <c r="I14" s="177"/>
      <c r="J14" s="177"/>
      <c r="K14" s="177"/>
      <c r="L14" s="177"/>
      <c r="M14" s="177"/>
      <c r="N14" s="177"/>
      <c r="O14" s="177"/>
    </row>
    <row r="15" customHeight="1" spans="1:15">
      <c r="A15" s="180" t="s">
        <v>93</v>
      </c>
      <c r="B15" s="180" t="str">
        <f>"    "&amp;"其他科学技术普及支出"</f>
        <v>    其他科学技术普及支出</v>
      </c>
      <c r="C15" s="128">
        <v>142000</v>
      </c>
      <c r="D15" s="128">
        <v>142000</v>
      </c>
      <c r="E15" s="128"/>
      <c r="F15" s="128">
        <v>142000</v>
      </c>
      <c r="G15" s="184"/>
      <c r="H15" s="177"/>
      <c r="I15" s="177"/>
      <c r="J15" s="177"/>
      <c r="K15" s="177"/>
      <c r="L15" s="177"/>
      <c r="M15" s="177"/>
      <c r="N15" s="177"/>
      <c r="O15" s="177"/>
    </row>
    <row r="16" customHeight="1" spans="1:15">
      <c r="A16" s="180" t="s">
        <v>94</v>
      </c>
      <c r="B16" s="180" t="s">
        <v>95</v>
      </c>
      <c r="C16" s="128">
        <v>409092</v>
      </c>
      <c r="D16" s="128">
        <v>409092</v>
      </c>
      <c r="E16" s="128">
        <v>409092</v>
      </c>
      <c r="F16" s="128"/>
      <c r="G16" s="184"/>
      <c r="H16" s="177"/>
      <c r="I16" s="177"/>
      <c r="J16" s="177"/>
      <c r="K16" s="177"/>
      <c r="L16" s="177"/>
      <c r="M16" s="177"/>
      <c r="N16" s="177"/>
      <c r="O16" s="177"/>
    </row>
    <row r="17" customHeight="1" spans="1:15">
      <c r="A17" s="180" t="s">
        <v>96</v>
      </c>
      <c r="B17" s="180" t="str">
        <f>"  "&amp;"行政事业单位养老支出"</f>
        <v>  行政事业单位养老支出</v>
      </c>
      <c r="C17" s="128">
        <v>409092</v>
      </c>
      <c r="D17" s="128">
        <v>409092</v>
      </c>
      <c r="E17" s="128">
        <v>409092</v>
      </c>
      <c r="F17" s="128"/>
      <c r="G17" s="184"/>
      <c r="H17" s="177"/>
      <c r="I17" s="177"/>
      <c r="J17" s="177"/>
      <c r="K17" s="177"/>
      <c r="L17" s="177"/>
      <c r="M17" s="177"/>
      <c r="N17" s="177"/>
      <c r="O17" s="177"/>
    </row>
    <row r="18" customHeight="1" spans="1:15">
      <c r="A18" s="180" t="s">
        <v>97</v>
      </c>
      <c r="B18" s="180" t="str">
        <f>"    "&amp;"机关事业单位基本养老保险缴费支出"</f>
        <v>    机关事业单位基本养老保险缴费支出</v>
      </c>
      <c r="C18" s="128">
        <v>400292</v>
      </c>
      <c r="D18" s="128">
        <v>400292</v>
      </c>
      <c r="E18" s="128">
        <v>400292</v>
      </c>
      <c r="F18" s="128"/>
      <c r="G18" s="184"/>
      <c r="H18" s="177"/>
      <c r="I18" s="177"/>
      <c r="J18" s="177"/>
      <c r="K18" s="177"/>
      <c r="L18" s="177"/>
      <c r="M18" s="177"/>
      <c r="N18" s="177"/>
      <c r="O18" s="177"/>
    </row>
    <row r="19" customHeight="1" spans="1:15">
      <c r="A19" s="180" t="s">
        <v>98</v>
      </c>
      <c r="B19" s="180" t="str">
        <f>"    "&amp;"机关事业单位职业年金缴费支出"</f>
        <v>    机关事业单位职业年金缴费支出</v>
      </c>
      <c r="C19" s="128"/>
      <c r="D19" s="128"/>
      <c r="E19" s="128"/>
      <c r="F19" s="128"/>
      <c r="G19" s="184"/>
      <c r="H19" s="177"/>
      <c r="I19" s="177"/>
      <c r="J19" s="177"/>
      <c r="K19" s="177"/>
      <c r="L19" s="177"/>
      <c r="M19" s="177"/>
      <c r="N19" s="177"/>
      <c r="O19" s="177"/>
    </row>
    <row r="20" customHeight="1" spans="1:15">
      <c r="A20" s="180" t="s">
        <v>99</v>
      </c>
      <c r="B20" s="180" t="str">
        <f>"    "&amp;"其他行政事业单位养老支出"</f>
        <v>    其他行政事业单位养老支出</v>
      </c>
      <c r="C20" s="128">
        <v>8800</v>
      </c>
      <c r="D20" s="128">
        <v>8800</v>
      </c>
      <c r="E20" s="128">
        <v>8800</v>
      </c>
      <c r="F20" s="128"/>
      <c r="G20" s="184"/>
      <c r="H20" s="177"/>
      <c r="I20" s="177"/>
      <c r="J20" s="177"/>
      <c r="K20" s="177"/>
      <c r="L20" s="177"/>
      <c r="M20" s="177"/>
      <c r="N20" s="177"/>
      <c r="O20" s="177"/>
    </row>
    <row r="21" customHeight="1" spans="1:15">
      <c r="A21" s="180" t="s">
        <v>100</v>
      </c>
      <c r="B21" s="180" t="s">
        <v>101</v>
      </c>
      <c r="C21" s="128">
        <v>325000.6</v>
      </c>
      <c r="D21" s="128">
        <v>325000.6</v>
      </c>
      <c r="E21" s="128">
        <v>325000.6</v>
      </c>
      <c r="F21" s="128"/>
      <c r="G21" s="184"/>
      <c r="H21" s="177"/>
      <c r="I21" s="177"/>
      <c r="J21" s="177"/>
      <c r="K21" s="177"/>
      <c r="L21" s="177"/>
      <c r="M21" s="177"/>
      <c r="N21" s="177"/>
      <c r="O21" s="177"/>
    </row>
    <row r="22" customHeight="1" spans="1:15">
      <c r="A22" s="180" t="s">
        <v>102</v>
      </c>
      <c r="B22" s="180" t="str">
        <f>"  "&amp;"行政事业单位医疗"</f>
        <v>  行政事业单位医疗</v>
      </c>
      <c r="C22" s="128">
        <v>325000.6</v>
      </c>
      <c r="D22" s="128">
        <v>325000.6</v>
      </c>
      <c r="E22" s="128">
        <v>325000.6</v>
      </c>
      <c r="F22" s="128"/>
      <c r="G22" s="184"/>
      <c r="H22" s="177"/>
      <c r="I22" s="177"/>
      <c r="J22" s="177"/>
      <c r="K22" s="177"/>
      <c r="L22" s="177"/>
      <c r="M22" s="177"/>
      <c r="N22" s="177"/>
      <c r="O22" s="177"/>
    </row>
    <row r="23" customHeight="1" spans="1:15">
      <c r="A23" s="180" t="s">
        <v>103</v>
      </c>
      <c r="B23" s="180" t="str">
        <f>"    "&amp;"行政单位医疗"</f>
        <v>    行政单位医疗</v>
      </c>
      <c r="C23" s="128">
        <v>132650.1</v>
      </c>
      <c r="D23" s="128">
        <v>132650.1</v>
      </c>
      <c r="E23" s="128">
        <v>132650.1</v>
      </c>
      <c r="F23" s="128"/>
      <c r="G23" s="184"/>
      <c r="H23" s="177"/>
      <c r="I23" s="177"/>
      <c r="J23" s="177"/>
      <c r="K23" s="177"/>
      <c r="L23" s="177"/>
      <c r="M23" s="177"/>
      <c r="N23" s="177"/>
      <c r="O23" s="177"/>
    </row>
    <row r="24" customHeight="1" spans="1:15">
      <c r="A24" s="180" t="s">
        <v>104</v>
      </c>
      <c r="B24" s="180" t="str">
        <f>"    "&amp;"事业单位医疗"</f>
        <v>    事业单位医疗</v>
      </c>
      <c r="C24" s="128">
        <v>50660.55</v>
      </c>
      <c r="D24" s="128">
        <v>50660.55</v>
      </c>
      <c r="E24" s="128">
        <v>50660.55</v>
      </c>
      <c r="F24" s="128"/>
      <c r="G24" s="184"/>
      <c r="H24" s="177"/>
      <c r="I24" s="177"/>
      <c r="J24" s="177"/>
      <c r="K24" s="177"/>
      <c r="L24" s="177"/>
      <c r="M24" s="177"/>
      <c r="N24" s="177"/>
      <c r="O24" s="177"/>
    </row>
    <row r="25" customHeight="1" spans="1:15">
      <c r="A25" s="180" t="s">
        <v>105</v>
      </c>
      <c r="B25" s="180" t="str">
        <f>"    "&amp;"公务员医疗补助"</f>
        <v>    公务员医疗补助</v>
      </c>
      <c r="C25" s="128">
        <v>131166.3</v>
      </c>
      <c r="D25" s="128">
        <v>131166.3</v>
      </c>
      <c r="E25" s="128">
        <v>131166.3</v>
      </c>
      <c r="F25" s="128"/>
      <c r="G25" s="184"/>
      <c r="H25" s="177"/>
      <c r="I25" s="177"/>
      <c r="J25" s="177"/>
      <c r="K25" s="177"/>
      <c r="L25" s="177"/>
      <c r="M25" s="177"/>
      <c r="N25" s="177"/>
      <c r="O25" s="177"/>
    </row>
    <row r="26" customHeight="1" spans="1:15">
      <c r="A26" s="180" t="s">
        <v>106</v>
      </c>
      <c r="B26" s="180" t="str">
        <f>"    "&amp;"其他行政事业单位医疗支出"</f>
        <v>    其他行政事业单位医疗支出</v>
      </c>
      <c r="C26" s="128">
        <v>10523.65</v>
      </c>
      <c r="D26" s="128">
        <v>10523.65</v>
      </c>
      <c r="E26" s="128">
        <v>10523.65</v>
      </c>
      <c r="F26" s="128"/>
      <c r="G26" s="184"/>
      <c r="H26" s="177"/>
      <c r="I26" s="177"/>
      <c r="J26" s="177"/>
      <c r="K26" s="177"/>
      <c r="L26" s="177"/>
      <c r="M26" s="177"/>
      <c r="N26" s="177"/>
      <c r="O26" s="177"/>
    </row>
    <row r="27" customHeight="1" spans="1:15">
      <c r="A27" s="180" t="s">
        <v>107</v>
      </c>
      <c r="B27" s="180" t="s">
        <v>108</v>
      </c>
      <c r="C27" s="128">
        <v>312099</v>
      </c>
      <c r="D27" s="128">
        <v>312099</v>
      </c>
      <c r="E27" s="128">
        <v>312099</v>
      </c>
      <c r="F27" s="128"/>
      <c r="G27" s="184"/>
      <c r="H27" s="177"/>
      <c r="I27" s="177"/>
      <c r="J27" s="177"/>
      <c r="K27" s="177"/>
      <c r="L27" s="177"/>
      <c r="M27" s="177"/>
      <c r="N27" s="177"/>
      <c r="O27" s="177"/>
    </row>
    <row r="28" customHeight="1" spans="1:15">
      <c r="A28" s="180" t="s">
        <v>109</v>
      </c>
      <c r="B28" s="180" t="str">
        <f>"  "&amp;"住房改革支出"</f>
        <v>  住房改革支出</v>
      </c>
      <c r="C28" s="128">
        <v>312099</v>
      </c>
      <c r="D28" s="128">
        <v>312099</v>
      </c>
      <c r="E28" s="128">
        <v>312099</v>
      </c>
      <c r="F28" s="128"/>
      <c r="G28" s="184"/>
      <c r="H28" s="177"/>
      <c r="I28" s="177"/>
      <c r="J28" s="177"/>
      <c r="K28" s="177"/>
      <c r="L28" s="177"/>
      <c r="M28" s="177"/>
      <c r="N28" s="177"/>
      <c r="O28" s="177"/>
    </row>
    <row r="29" customHeight="1" spans="1:15">
      <c r="A29" s="180" t="s">
        <v>110</v>
      </c>
      <c r="B29" s="180" t="str">
        <f>"    "&amp;"住房公积金"</f>
        <v>    住房公积金</v>
      </c>
      <c r="C29" s="128">
        <v>312099</v>
      </c>
      <c r="D29" s="128">
        <v>312099</v>
      </c>
      <c r="E29" s="128">
        <v>312099</v>
      </c>
      <c r="F29" s="128"/>
      <c r="G29" s="184"/>
      <c r="H29" s="177"/>
      <c r="I29" s="177"/>
      <c r="J29" s="177"/>
      <c r="K29" s="177"/>
      <c r="L29" s="177"/>
      <c r="M29" s="177"/>
      <c r="N29" s="177"/>
      <c r="O29" s="177"/>
    </row>
    <row r="30" customHeight="1" spans="1:15">
      <c r="A30" s="120" t="s">
        <v>111</v>
      </c>
      <c r="B30" s="185"/>
      <c r="C30" s="103">
        <v>5311974.47</v>
      </c>
      <c r="D30" s="128">
        <v>5311974.47</v>
      </c>
      <c r="E30" s="103">
        <v>4023434.47</v>
      </c>
      <c r="F30" s="103">
        <v>1288540</v>
      </c>
      <c r="G30" s="184"/>
      <c r="H30" s="177"/>
      <c r="I30" s="177"/>
      <c r="J30" s="177"/>
      <c r="K30" s="177"/>
      <c r="L30" s="177"/>
      <c r="M30" s="177"/>
      <c r="N30" s="177"/>
      <c r="O30" s="177"/>
    </row>
  </sheetData>
  <mergeCells count="11">
    <mergeCell ref="A3:O3"/>
    <mergeCell ref="A4:L4"/>
    <mergeCell ref="D5:F5"/>
    <mergeCell ref="J5:O5"/>
    <mergeCell ref="A30:B30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5"/>
  <sheetViews>
    <sheetView showZeros="0" workbookViewId="0">
      <pane ySplit="1" topLeftCell="A2" activePane="bottomLeft" state="frozen"/>
      <selection/>
      <selection pane="bottomLeft" activeCell="B31" sqref="B31:B33"/>
    </sheetView>
  </sheetViews>
  <sheetFormatPr defaultColWidth="9.13888888888889" defaultRowHeight="14.25" customHeight="1" outlineLevelCol="3"/>
  <cols>
    <col min="1" max="1" width="49.2777777777778" customWidth="1"/>
    <col min="2" max="2" width="32.5555555555556" customWidth="1"/>
    <col min="3" max="3" width="48.5740740740741" customWidth="1"/>
    <col min="4" max="4" width="35.1111111111111" customWidth="1"/>
  </cols>
  <sheetData>
    <row r="1" customHeight="1" spans="1:4">
      <c r="A1" s="2"/>
      <c r="B1" s="2"/>
      <c r="C1" s="2"/>
      <c r="D1" s="2"/>
    </row>
    <row r="2" customHeight="1" spans="4:4">
      <c r="D2" s="104" t="s">
        <v>112</v>
      </c>
    </row>
    <row r="3" ht="31.5" customHeight="1" spans="1:4">
      <c r="A3" s="44" t="s">
        <v>113</v>
      </c>
      <c r="B3" s="155"/>
      <c r="C3" s="155"/>
      <c r="D3" s="155"/>
    </row>
    <row r="4" ht="17.25" customHeight="1" spans="1:4">
      <c r="A4" s="6" t="s">
        <v>2</v>
      </c>
      <c r="B4" s="156"/>
      <c r="C4" s="156"/>
      <c r="D4" s="105" t="s">
        <v>3</v>
      </c>
    </row>
    <row r="5" ht="24.65" customHeight="1" spans="1:4">
      <c r="A5" s="12" t="s">
        <v>4</v>
      </c>
      <c r="B5" s="14"/>
      <c r="C5" s="12" t="s">
        <v>5</v>
      </c>
      <c r="D5" s="14"/>
    </row>
    <row r="6" ht="15.65" customHeight="1" spans="1:4">
      <c r="A6" s="17" t="s">
        <v>6</v>
      </c>
      <c r="B6" s="157" t="s">
        <v>7</v>
      </c>
      <c r="C6" s="17" t="s">
        <v>114</v>
      </c>
      <c r="D6" s="157" t="s">
        <v>7</v>
      </c>
    </row>
    <row r="7" ht="14.15" customHeight="1" spans="1:4">
      <c r="A7" s="20"/>
      <c r="B7" s="19"/>
      <c r="C7" s="20"/>
      <c r="D7" s="19"/>
    </row>
    <row r="8" ht="29.15" customHeight="1" spans="1:4">
      <c r="A8" s="158" t="s">
        <v>115</v>
      </c>
      <c r="B8" s="159">
        <v>5103434.47</v>
      </c>
      <c r="C8" s="160" t="s">
        <v>10</v>
      </c>
      <c r="D8" s="161">
        <v>16200</v>
      </c>
    </row>
    <row r="9" ht="29.15" customHeight="1" spans="1:4">
      <c r="A9" s="162" t="s">
        <v>116</v>
      </c>
      <c r="B9" s="163"/>
      <c r="C9" s="164" t="s">
        <v>12</v>
      </c>
      <c r="D9" s="165"/>
    </row>
    <row r="10" ht="29.15" customHeight="1" spans="1:4">
      <c r="A10" s="162" t="s">
        <v>117</v>
      </c>
      <c r="B10" s="163"/>
      <c r="C10" s="164" t="s">
        <v>14</v>
      </c>
      <c r="D10" s="165"/>
    </row>
    <row r="11" ht="29.15" customHeight="1" spans="1:4">
      <c r="A11" s="162" t="s">
        <v>118</v>
      </c>
      <c r="B11" s="163"/>
      <c r="C11" s="164" t="s">
        <v>16</v>
      </c>
      <c r="D11" s="166"/>
    </row>
    <row r="12" ht="29.15" customHeight="1" spans="1:4">
      <c r="A12" s="167" t="s">
        <v>119</v>
      </c>
      <c r="B12" s="125">
        <v>208540</v>
      </c>
      <c r="C12" s="168" t="s">
        <v>18</v>
      </c>
      <c r="D12" s="166"/>
    </row>
    <row r="13" ht="29.15" customHeight="1" spans="1:4">
      <c r="A13" s="162" t="s">
        <v>116</v>
      </c>
      <c r="B13" s="169"/>
      <c r="C13" s="170" t="s">
        <v>20</v>
      </c>
      <c r="D13" s="166">
        <v>4249582.87</v>
      </c>
    </row>
    <row r="14" ht="29.15" customHeight="1" spans="1:4">
      <c r="A14" s="171" t="s">
        <v>117</v>
      </c>
      <c r="B14" s="169"/>
      <c r="C14" s="168" t="s">
        <v>22</v>
      </c>
      <c r="D14" s="166"/>
    </row>
    <row r="15" ht="29.15" customHeight="1" spans="1:4">
      <c r="A15" s="171" t="s">
        <v>118</v>
      </c>
      <c r="B15" s="172"/>
      <c r="C15" s="168" t="s">
        <v>24</v>
      </c>
      <c r="D15" s="173">
        <v>409092</v>
      </c>
    </row>
    <row r="16" ht="29.15" customHeight="1" spans="1:4">
      <c r="A16" s="174"/>
      <c r="B16" s="172"/>
      <c r="C16" s="168" t="s">
        <v>26</v>
      </c>
      <c r="D16" s="173">
        <v>325000.6</v>
      </c>
    </row>
    <row r="17" ht="29.15" customHeight="1" spans="1:4">
      <c r="A17" s="174"/>
      <c r="B17" s="172"/>
      <c r="C17" s="168" t="s">
        <v>28</v>
      </c>
      <c r="D17" s="166"/>
    </row>
    <row r="18" customHeight="1" spans="1:4">
      <c r="A18" s="175"/>
      <c r="B18" s="176"/>
      <c r="C18" s="168" t="s">
        <v>29</v>
      </c>
      <c r="D18" s="177"/>
    </row>
    <row r="19" customHeight="1" spans="1:4">
      <c r="A19" s="177"/>
      <c r="B19" s="176"/>
      <c r="C19" s="168" t="s">
        <v>30</v>
      </c>
      <c r="D19" s="177"/>
    </row>
    <row r="20" customHeight="1" spans="1:4">
      <c r="A20" s="177"/>
      <c r="B20" s="176"/>
      <c r="C20" s="168" t="s">
        <v>31</v>
      </c>
      <c r="D20" s="177"/>
    </row>
    <row r="21" customHeight="1" spans="1:4">
      <c r="A21" s="177"/>
      <c r="B21" s="176"/>
      <c r="C21" s="168" t="s">
        <v>32</v>
      </c>
      <c r="D21" s="177"/>
    </row>
    <row r="22" customHeight="1" spans="1:4">
      <c r="A22" s="177"/>
      <c r="B22" s="176"/>
      <c r="C22" s="168" t="s">
        <v>33</v>
      </c>
      <c r="D22" s="177"/>
    </row>
    <row r="23" customHeight="1" spans="1:4">
      <c r="A23" s="177"/>
      <c r="B23" s="176"/>
      <c r="C23" s="168" t="s">
        <v>34</v>
      </c>
      <c r="D23" s="177"/>
    </row>
    <row r="24" customHeight="1" spans="1:4">
      <c r="A24" s="177"/>
      <c r="B24" s="176"/>
      <c r="C24" s="168" t="s">
        <v>35</v>
      </c>
      <c r="D24" s="177"/>
    </row>
    <row r="25" customHeight="1" spans="1:4">
      <c r="A25" s="177"/>
      <c r="B25" s="176"/>
      <c r="C25" s="168" t="s">
        <v>36</v>
      </c>
      <c r="D25" s="177"/>
    </row>
    <row r="26" customHeight="1" spans="1:4">
      <c r="A26" s="177"/>
      <c r="B26" s="176"/>
      <c r="C26" s="168" t="s">
        <v>37</v>
      </c>
      <c r="D26" s="173">
        <v>312099</v>
      </c>
    </row>
    <row r="27" customHeight="1" spans="1:4">
      <c r="A27" s="177"/>
      <c r="B27" s="176"/>
      <c r="C27" s="168" t="s">
        <v>38</v>
      </c>
      <c r="D27" s="177"/>
    </row>
    <row r="28" customHeight="1" spans="1:4">
      <c r="A28" s="177"/>
      <c r="B28" s="176"/>
      <c r="C28" s="168" t="s">
        <v>39</v>
      </c>
      <c r="D28" s="177"/>
    </row>
    <row r="29" customHeight="1" spans="1:4">
      <c r="A29" s="177"/>
      <c r="B29" s="176"/>
      <c r="C29" s="168" t="s">
        <v>40</v>
      </c>
      <c r="D29" s="177"/>
    </row>
    <row r="30" customHeight="1" spans="1:4">
      <c r="A30" s="177"/>
      <c r="B30" s="176"/>
      <c r="C30" s="168" t="s">
        <v>41</v>
      </c>
      <c r="D30" s="177"/>
    </row>
    <row r="31" customHeight="1" spans="1:4">
      <c r="A31" s="177"/>
      <c r="B31" s="176"/>
      <c r="C31" s="168" t="s">
        <v>43</v>
      </c>
      <c r="D31" s="177"/>
    </row>
    <row r="32" customHeight="1" spans="1:4">
      <c r="A32" s="177"/>
      <c r="B32" s="178"/>
      <c r="C32" s="168" t="s">
        <v>45</v>
      </c>
      <c r="D32" s="177"/>
    </row>
    <row r="33" customHeight="1" spans="1:4">
      <c r="A33" s="177"/>
      <c r="B33" s="178"/>
      <c r="C33" s="168" t="s">
        <v>47</v>
      </c>
      <c r="D33" s="177"/>
    </row>
    <row r="34" customHeight="1" spans="1:4">
      <c r="A34" s="177"/>
      <c r="C34" s="177"/>
      <c r="D34" s="177"/>
    </row>
    <row r="35" customHeight="1" spans="1:4">
      <c r="A35" s="177" t="s">
        <v>120</v>
      </c>
      <c r="B35" s="176">
        <v>5311974.47</v>
      </c>
      <c r="C35" s="177"/>
      <c r="D35" s="177">
        <f>SUM(D8:D34)</f>
        <v>5311974.47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9"/>
  <sheetViews>
    <sheetView showZeros="0" workbookViewId="0">
      <pane ySplit="1" topLeftCell="A2" activePane="bottomLeft" state="frozen"/>
      <selection/>
      <selection pane="bottomLeft" activeCell="D26" sqref="D26"/>
    </sheetView>
  </sheetViews>
  <sheetFormatPr defaultColWidth="9.13888888888889" defaultRowHeight="14.25" customHeight="1" outlineLevelCol="6"/>
  <cols>
    <col min="1" max="1" width="20.1388888888889" customWidth="1"/>
    <col min="2" max="2" width="37.3148148148148" customWidth="1"/>
    <col min="3" max="3" width="24.2777777777778" customWidth="1"/>
    <col min="4" max="4" width="35.1111111111111" customWidth="1"/>
    <col min="5" max="6" width="25.0277777777778" customWidth="1"/>
    <col min="7" max="7" width="24.2777777777778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2" customHeight="1" spans="4:7">
      <c r="D2" s="127"/>
      <c r="F2" s="55"/>
      <c r="G2" s="55" t="s">
        <v>121</v>
      </c>
    </row>
    <row r="3" ht="39" customHeight="1" spans="1:7">
      <c r="A3" s="5" t="s">
        <v>122</v>
      </c>
      <c r="B3" s="5"/>
      <c r="C3" s="5"/>
      <c r="D3" s="5"/>
      <c r="E3" s="5"/>
      <c r="F3" s="5"/>
      <c r="G3" s="5"/>
    </row>
    <row r="4" ht="18" customHeight="1" spans="1:7">
      <c r="A4" s="6" t="s">
        <v>2</v>
      </c>
      <c r="F4" s="108"/>
      <c r="G4" s="108" t="s">
        <v>3</v>
      </c>
    </row>
    <row r="5" ht="20.25" customHeight="1" spans="1:7">
      <c r="A5" s="143" t="s">
        <v>123</v>
      </c>
      <c r="B5" s="144"/>
      <c r="C5" s="145" t="s">
        <v>56</v>
      </c>
      <c r="D5" s="13" t="s">
        <v>82</v>
      </c>
      <c r="E5" s="13"/>
      <c r="F5" s="14"/>
      <c r="G5" s="145" t="s">
        <v>83</v>
      </c>
    </row>
    <row r="6" ht="20.25" customHeight="1" spans="1:7">
      <c r="A6" s="146" t="s">
        <v>73</v>
      </c>
      <c r="B6" s="147" t="s">
        <v>74</v>
      </c>
      <c r="C6" s="95"/>
      <c r="D6" s="95" t="s">
        <v>58</v>
      </c>
      <c r="E6" s="95" t="s">
        <v>124</v>
      </c>
      <c r="F6" s="95" t="s">
        <v>125</v>
      </c>
      <c r="G6" s="95"/>
    </row>
    <row r="7" ht="13.5" customHeight="1" spans="1:7">
      <c r="A7" s="148" t="s">
        <v>126</v>
      </c>
      <c r="B7" s="148" t="s">
        <v>127</v>
      </c>
      <c r="C7" s="148" t="s">
        <v>128</v>
      </c>
      <c r="D7" s="61"/>
      <c r="E7" s="148" t="s">
        <v>129</v>
      </c>
      <c r="F7" s="148" t="s">
        <v>130</v>
      </c>
      <c r="G7" s="148" t="s">
        <v>131</v>
      </c>
    </row>
    <row r="8" s="1" customFormat="1" ht="22.5" customHeight="1" spans="1:7">
      <c r="A8" s="109" t="s">
        <v>84</v>
      </c>
      <c r="B8" s="109" t="s">
        <v>85</v>
      </c>
      <c r="C8" s="149">
        <v>16200</v>
      </c>
      <c r="D8" s="149">
        <v>16200</v>
      </c>
      <c r="E8" s="149"/>
      <c r="F8" s="149">
        <v>16200</v>
      </c>
      <c r="G8" s="149"/>
    </row>
    <row r="9" s="1" customFormat="1" ht="22.5" customHeight="1" spans="1:7">
      <c r="A9" s="150" t="s">
        <v>86</v>
      </c>
      <c r="B9" s="150" t="s">
        <v>132</v>
      </c>
      <c r="C9" s="149">
        <v>16200</v>
      </c>
      <c r="D9" s="149">
        <v>16200</v>
      </c>
      <c r="E9" s="149"/>
      <c r="F9" s="149">
        <v>16200</v>
      </c>
      <c r="G9" s="149"/>
    </row>
    <row r="10" s="1" customFormat="1" ht="22.5" customHeight="1" spans="1:7">
      <c r="A10" s="151" t="s">
        <v>87</v>
      </c>
      <c r="B10" s="151" t="s">
        <v>132</v>
      </c>
      <c r="C10" s="149">
        <v>16200</v>
      </c>
      <c r="D10" s="149">
        <v>16200</v>
      </c>
      <c r="E10" s="149"/>
      <c r="F10" s="149">
        <v>16200</v>
      </c>
      <c r="G10" s="149"/>
    </row>
    <row r="11" s="1" customFormat="1" ht="22.5" customHeight="1" spans="1:7">
      <c r="A11" s="109" t="s">
        <v>88</v>
      </c>
      <c r="B11" s="109" t="s">
        <v>89</v>
      </c>
      <c r="C11" s="149">
        <v>4249582.87</v>
      </c>
      <c r="D11" s="149">
        <v>2961042.87</v>
      </c>
      <c r="E11" s="149">
        <v>2723753.47</v>
      </c>
      <c r="F11" s="149">
        <v>237289.4</v>
      </c>
      <c r="G11" s="149">
        <v>1288540</v>
      </c>
    </row>
    <row r="12" s="1" customFormat="1" ht="22.5" customHeight="1" spans="1:7">
      <c r="A12" s="150" t="s">
        <v>90</v>
      </c>
      <c r="B12" s="150" t="s">
        <v>133</v>
      </c>
      <c r="C12" s="149">
        <v>4249582.87</v>
      </c>
      <c r="D12" s="149">
        <v>2961042.87</v>
      </c>
      <c r="E12" s="149">
        <v>2723753.47</v>
      </c>
      <c r="F12" s="149">
        <v>237289.4</v>
      </c>
      <c r="G12" s="149">
        <v>1288540</v>
      </c>
    </row>
    <row r="13" s="1" customFormat="1" ht="22.5" customHeight="1" spans="1:7">
      <c r="A13" s="151" t="s">
        <v>91</v>
      </c>
      <c r="B13" s="151" t="s">
        <v>134</v>
      </c>
      <c r="C13" s="149">
        <v>2961042.87</v>
      </c>
      <c r="D13" s="149">
        <v>2961042.87</v>
      </c>
      <c r="E13" s="149">
        <v>2723753.47</v>
      </c>
      <c r="F13" s="149">
        <v>237289.4</v>
      </c>
      <c r="G13" s="149"/>
    </row>
    <row r="14" s="1" customFormat="1" ht="22.5" customHeight="1" spans="1:7">
      <c r="A14" s="151" t="s">
        <v>92</v>
      </c>
      <c r="B14" s="151" t="s">
        <v>135</v>
      </c>
      <c r="C14" s="149">
        <v>1146540</v>
      </c>
      <c r="D14" s="149"/>
      <c r="E14" s="149"/>
      <c r="F14" s="149"/>
      <c r="G14" s="149">
        <v>1146540</v>
      </c>
    </row>
    <row r="15" s="1" customFormat="1" ht="22.5" customHeight="1" spans="1:7">
      <c r="A15" s="151" t="s">
        <v>93</v>
      </c>
      <c r="B15" s="151" t="s">
        <v>136</v>
      </c>
      <c r="C15" s="149">
        <v>142000</v>
      </c>
      <c r="D15" s="149"/>
      <c r="E15" s="149"/>
      <c r="F15" s="149"/>
      <c r="G15" s="149">
        <v>142000</v>
      </c>
    </row>
    <row r="16" s="1" customFormat="1" ht="22.5" customHeight="1" spans="1:7">
      <c r="A16" s="109" t="s">
        <v>94</v>
      </c>
      <c r="B16" s="109" t="s">
        <v>95</v>
      </c>
      <c r="C16" s="149">
        <v>409092</v>
      </c>
      <c r="D16" s="149">
        <v>409092</v>
      </c>
      <c r="E16" s="149">
        <v>400292</v>
      </c>
      <c r="F16" s="149">
        <v>8800</v>
      </c>
      <c r="G16" s="149"/>
    </row>
    <row r="17" s="1" customFormat="1" ht="22.5" customHeight="1" spans="1:7">
      <c r="A17" s="150" t="s">
        <v>96</v>
      </c>
      <c r="B17" s="150" t="s">
        <v>137</v>
      </c>
      <c r="C17" s="149">
        <v>409092</v>
      </c>
      <c r="D17" s="149">
        <v>409092</v>
      </c>
      <c r="E17" s="149">
        <v>400292</v>
      </c>
      <c r="F17" s="149">
        <v>8800</v>
      </c>
      <c r="G17" s="149"/>
    </row>
    <row r="18" s="1" customFormat="1" ht="22.5" customHeight="1" spans="1:7">
      <c r="A18" s="151" t="s">
        <v>97</v>
      </c>
      <c r="B18" s="151" t="s">
        <v>138</v>
      </c>
      <c r="C18" s="149">
        <v>400292</v>
      </c>
      <c r="D18" s="149">
        <v>400292</v>
      </c>
      <c r="E18" s="149">
        <v>400292</v>
      </c>
      <c r="F18" s="149"/>
      <c r="G18" s="149"/>
    </row>
    <row r="19" s="1" customFormat="1" ht="22.5" customHeight="1" spans="1:7">
      <c r="A19" s="151" t="s">
        <v>99</v>
      </c>
      <c r="B19" s="151" t="s">
        <v>139</v>
      </c>
      <c r="C19" s="149">
        <v>8800</v>
      </c>
      <c r="D19" s="149">
        <v>8800</v>
      </c>
      <c r="E19" s="149"/>
      <c r="F19" s="149">
        <v>8800</v>
      </c>
      <c r="G19" s="149"/>
    </row>
    <row r="20" s="1" customFormat="1" ht="22.5" customHeight="1" spans="1:7">
      <c r="A20" s="109" t="s">
        <v>100</v>
      </c>
      <c r="B20" s="109" t="s">
        <v>101</v>
      </c>
      <c r="C20" s="149">
        <v>325000.6</v>
      </c>
      <c r="D20" s="149">
        <v>325000.6</v>
      </c>
      <c r="E20" s="149">
        <v>325000.6</v>
      </c>
      <c r="F20" s="149"/>
      <c r="G20" s="149"/>
    </row>
    <row r="21" s="1" customFormat="1" ht="22.5" customHeight="1" spans="1:7">
      <c r="A21" s="150" t="s">
        <v>102</v>
      </c>
      <c r="B21" s="150" t="s">
        <v>140</v>
      </c>
      <c r="C21" s="149">
        <v>325000.6</v>
      </c>
      <c r="D21" s="149">
        <v>325000.6</v>
      </c>
      <c r="E21" s="149">
        <v>325000.6</v>
      </c>
      <c r="F21" s="149"/>
      <c r="G21" s="149"/>
    </row>
    <row r="22" s="1" customFormat="1" ht="22.5" customHeight="1" spans="1:7">
      <c r="A22" s="151" t="s">
        <v>103</v>
      </c>
      <c r="B22" s="151" t="s">
        <v>141</v>
      </c>
      <c r="C22" s="149">
        <v>132650.1</v>
      </c>
      <c r="D22" s="149">
        <v>132650.1</v>
      </c>
      <c r="E22" s="149">
        <v>132650.1</v>
      </c>
      <c r="F22" s="149"/>
      <c r="G22" s="149"/>
    </row>
    <row r="23" s="1" customFormat="1" ht="22.5" customHeight="1" spans="1:7">
      <c r="A23" s="151" t="s">
        <v>104</v>
      </c>
      <c r="B23" s="151" t="s">
        <v>142</v>
      </c>
      <c r="C23" s="149">
        <v>50660.55</v>
      </c>
      <c r="D23" s="149">
        <v>50660.55</v>
      </c>
      <c r="E23" s="149">
        <v>50660.55</v>
      </c>
      <c r="F23" s="149"/>
      <c r="G23" s="149"/>
    </row>
    <row r="24" s="1" customFormat="1" ht="22.5" customHeight="1" spans="1:7">
      <c r="A24" s="151" t="s">
        <v>105</v>
      </c>
      <c r="B24" s="151" t="s">
        <v>143</v>
      </c>
      <c r="C24" s="149">
        <v>131166.3</v>
      </c>
      <c r="D24" s="149">
        <v>131166.3</v>
      </c>
      <c r="E24" s="149">
        <v>131166.3</v>
      </c>
      <c r="F24" s="149"/>
      <c r="G24" s="149"/>
    </row>
    <row r="25" s="1" customFormat="1" ht="22.5" customHeight="1" spans="1:7">
      <c r="A25" s="151" t="s">
        <v>106</v>
      </c>
      <c r="B25" s="151" t="s">
        <v>144</v>
      </c>
      <c r="C25" s="149">
        <v>10523.65</v>
      </c>
      <c r="D25" s="149">
        <v>10523.65</v>
      </c>
      <c r="E25" s="149">
        <v>10523.65</v>
      </c>
      <c r="F25" s="149"/>
      <c r="G25" s="149"/>
    </row>
    <row r="26" s="1" customFormat="1" ht="22.5" customHeight="1" spans="1:7">
      <c r="A26" s="109" t="s">
        <v>107</v>
      </c>
      <c r="B26" s="109" t="s">
        <v>108</v>
      </c>
      <c r="C26" s="149">
        <v>312099</v>
      </c>
      <c r="D26" s="149">
        <v>312099</v>
      </c>
      <c r="E26" s="149">
        <v>312099</v>
      </c>
      <c r="F26" s="149"/>
      <c r="G26" s="149"/>
    </row>
    <row r="27" s="1" customFormat="1" ht="22.5" customHeight="1" spans="1:7">
      <c r="A27" s="150" t="s">
        <v>109</v>
      </c>
      <c r="B27" s="150" t="s">
        <v>145</v>
      </c>
      <c r="C27" s="149">
        <v>312099</v>
      </c>
      <c r="D27" s="149">
        <v>312099</v>
      </c>
      <c r="E27" s="149">
        <v>312099</v>
      </c>
      <c r="F27" s="149"/>
      <c r="G27" s="149"/>
    </row>
    <row r="28" s="1" customFormat="1" ht="22.5" customHeight="1" spans="1:7">
      <c r="A28" s="151" t="s">
        <v>110</v>
      </c>
      <c r="B28" s="151" t="s">
        <v>146</v>
      </c>
      <c r="C28" s="149">
        <v>312099</v>
      </c>
      <c r="D28" s="149">
        <v>312099</v>
      </c>
      <c r="E28" s="149">
        <v>312099</v>
      </c>
      <c r="F28" s="149"/>
      <c r="G28" s="149"/>
    </row>
    <row r="29" s="1" customFormat="1" ht="22.5" customHeight="1" spans="1:7">
      <c r="A29" s="152" t="s">
        <v>111</v>
      </c>
      <c r="B29" s="153"/>
      <c r="C29" s="154">
        <v>5311974.47</v>
      </c>
      <c r="D29" s="149">
        <v>4023434.47</v>
      </c>
      <c r="E29" s="154">
        <v>3761145.07</v>
      </c>
      <c r="F29" s="154">
        <v>262289.4</v>
      </c>
      <c r="G29" s="154">
        <v>1288540</v>
      </c>
    </row>
  </sheetData>
  <mergeCells count="7">
    <mergeCell ref="A3:G3"/>
    <mergeCell ref="A4:E4"/>
    <mergeCell ref="A5:B5"/>
    <mergeCell ref="D5:F5"/>
    <mergeCell ref="A29:B29"/>
    <mergeCell ref="C5:C6"/>
    <mergeCell ref="G5:G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F8" sqref="F8"/>
    </sheetView>
  </sheetViews>
  <sheetFormatPr defaultColWidth="9.13888888888889" defaultRowHeight="14.25" customHeight="1" outlineLevelRow="7" outlineLevelCol="5"/>
  <cols>
    <col min="1" max="1" width="27.4259259259259" customWidth="1"/>
    <col min="2" max="3" width="31.1759259259259" customWidth="1"/>
    <col min="4" max="4" width="35.1111111111111" customWidth="1"/>
    <col min="5" max="6" width="31.1759259259259" customWidth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36"/>
      <c r="B2" s="136"/>
      <c r="C2" s="68"/>
      <c r="F2" s="137" t="s">
        <v>147</v>
      </c>
    </row>
    <row r="3" ht="25.5" customHeight="1" spans="1:6">
      <c r="A3" s="138" t="s">
        <v>148</v>
      </c>
      <c r="B3" s="138"/>
      <c r="C3" s="138"/>
      <c r="D3" s="138"/>
      <c r="E3" s="138"/>
      <c r="F3" s="138"/>
    </row>
    <row r="4" ht="15.75" customHeight="1" spans="1:6">
      <c r="A4" s="6" t="s">
        <v>2</v>
      </c>
      <c r="B4" s="136"/>
      <c r="C4" s="68"/>
      <c r="F4" s="137" t="s">
        <v>149</v>
      </c>
    </row>
    <row r="5" ht="19.5" customHeight="1" spans="1:6">
      <c r="A5" s="11" t="s">
        <v>150</v>
      </c>
      <c r="B5" s="17" t="s">
        <v>151</v>
      </c>
      <c r="C5" s="12" t="s">
        <v>152</v>
      </c>
      <c r="D5" s="13"/>
      <c r="E5" s="14"/>
      <c r="F5" s="17" t="s">
        <v>153</v>
      </c>
    </row>
    <row r="6" ht="19.5" customHeight="1" spans="1:6">
      <c r="A6" s="19"/>
      <c r="B6" s="20"/>
      <c r="C6" s="61" t="s">
        <v>58</v>
      </c>
      <c r="D6" s="61" t="s">
        <v>154</v>
      </c>
      <c r="E6" s="61" t="s">
        <v>155</v>
      </c>
      <c r="F6" s="20"/>
    </row>
    <row r="7" ht="18.75" customHeight="1" spans="1:6">
      <c r="A7" s="139">
        <v>1</v>
      </c>
      <c r="B7" s="139">
        <v>2</v>
      </c>
      <c r="C7" s="140">
        <v>3</v>
      </c>
      <c r="D7" s="139">
        <v>4</v>
      </c>
      <c r="E7" s="139">
        <v>5</v>
      </c>
      <c r="F7" s="139">
        <v>6</v>
      </c>
    </row>
    <row r="8" customHeight="1" spans="1:6">
      <c r="A8" s="141">
        <v>53000</v>
      </c>
      <c r="B8" s="141"/>
      <c r="C8" s="142">
        <v>50000</v>
      </c>
      <c r="D8" s="141"/>
      <c r="E8" s="141">
        <v>50000</v>
      </c>
      <c r="F8" s="141">
        <v>3000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49"/>
  <sheetViews>
    <sheetView showZeros="0" workbookViewId="0">
      <pane ySplit="1" topLeftCell="A2" activePane="bottomLeft" state="frozen"/>
      <selection/>
      <selection pane="bottomLeft" activeCell="L11" sqref="L11:L48"/>
    </sheetView>
  </sheetViews>
  <sheetFormatPr defaultColWidth="9.13888888888889" defaultRowHeight="14.25" customHeight="1"/>
  <cols>
    <col min="1" max="1" width="28.7037037037037" customWidth="1"/>
    <col min="2" max="3" width="23.8518518518519" customWidth="1"/>
    <col min="4" max="4" width="35.1111111111111" customWidth="1"/>
    <col min="5" max="5" width="18.4537037037037" customWidth="1"/>
    <col min="6" max="6" width="14.7407407407407" customWidth="1"/>
    <col min="7" max="7" width="18.8796296296296" customWidth="1"/>
    <col min="8" max="13" width="15.3148148148148" customWidth="1"/>
    <col min="14" max="16" width="14.7407407407407" customWidth="1"/>
    <col min="17" max="17" width="14.8796296296296" customWidth="1"/>
    <col min="18" max="23" width="15.0277777777778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4:23">
      <c r="D2" s="3"/>
      <c r="E2" s="3"/>
      <c r="F2" s="3"/>
      <c r="G2" s="3"/>
      <c r="U2" s="127"/>
      <c r="W2" s="55" t="s">
        <v>156</v>
      </c>
    </row>
    <row r="3" ht="27.75" customHeight="1" spans="1:23">
      <c r="A3" s="31" t="s">
        <v>157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ht="13.5" customHeight="1" spans="1:23">
      <c r="A4" s="6" t="s">
        <v>2</v>
      </c>
      <c r="B4" s="7"/>
      <c r="C4" s="7"/>
      <c r="D4" s="7"/>
      <c r="E4" s="7"/>
      <c r="F4" s="7"/>
      <c r="G4" s="7"/>
      <c r="H4" s="8"/>
      <c r="I4" s="8"/>
      <c r="J4" s="8"/>
      <c r="K4" s="8"/>
      <c r="L4" s="8"/>
      <c r="M4" s="8"/>
      <c r="N4" s="8"/>
      <c r="O4" s="8"/>
      <c r="P4" s="8"/>
      <c r="Q4" s="8"/>
      <c r="U4" s="127"/>
      <c r="W4" s="108" t="s">
        <v>149</v>
      </c>
    </row>
    <row r="5" ht="21.75" customHeight="1" spans="1:23">
      <c r="A5" s="10" t="s">
        <v>158</v>
      </c>
      <c r="B5" s="10" t="s">
        <v>159</v>
      </c>
      <c r="C5" s="10" t="s">
        <v>160</v>
      </c>
      <c r="D5" s="11">
        <v>16200</v>
      </c>
      <c r="E5" s="11" t="s">
        <v>161</v>
      </c>
      <c r="F5" s="11" t="s">
        <v>162</v>
      </c>
      <c r="G5" s="11" t="s">
        <v>163</v>
      </c>
      <c r="H5" s="61" t="s">
        <v>164</v>
      </c>
      <c r="I5" s="61"/>
      <c r="J5" s="61"/>
      <c r="K5" s="61"/>
      <c r="L5" s="123"/>
      <c r="M5" s="123"/>
      <c r="N5" s="123"/>
      <c r="O5" s="123"/>
      <c r="P5" s="123"/>
      <c r="Q5" s="46"/>
      <c r="R5" s="61"/>
      <c r="S5" s="61"/>
      <c r="T5" s="61"/>
      <c r="U5" s="61"/>
      <c r="V5" s="61"/>
      <c r="W5" s="61"/>
    </row>
    <row r="6" ht="21.75" customHeight="1" spans="1:23">
      <c r="A6" s="15"/>
      <c r="B6" s="15"/>
      <c r="C6" s="15"/>
      <c r="D6" s="16"/>
      <c r="E6" s="16"/>
      <c r="F6" s="16"/>
      <c r="G6" s="16"/>
      <c r="H6" s="61" t="s">
        <v>56</v>
      </c>
      <c r="I6" s="46" t="s">
        <v>59</v>
      </c>
      <c r="J6" s="46"/>
      <c r="K6" s="46"/>
      <c r="L6" s="123"/>
      <c r="M6" s="123"/>
      <c r="N6" s="123" t="s">
        <v>165</v>
      </c>
      <c r="O6" s="123"/>
      <c r="P6" s="123"/>
      <c r="Q6" s="46" t="s">
        <v>62</v>
      </c>
      <c r="R6" s="61" t="s">
        <v>76</v>
      </c>
      <c r="S6" s="46"/>
      <c r="T6" s="46"/>
      <c r="U6" s="46"/>
      <c r="V6" s="46"/>
      <c r="W6" s="46"/>
    </row>
    <row r="7" ht="15" customHeight="1" spans="1:23">
      <c r="A7" s="18"/>
      <c r="B7" s="18"/>
      <c r="C7" s="18"/>
      <c r="D7" s="19"/>
      <c r="E7" s="19"/>
      <c r="F7" s="19"/>
      <c r="G7" s="19"/>
      <c r="H7" s="61"/>
      <c r="I7" s="46" t="s">
        <v>166</v>
      </c>
      <c r="J7" s="46" t="s">
        <v>167</v>
      </c>
      <c r="K7" s="46" t="s">
        <v>168</v>
      </c>
      <c r="L7" s="134" t="s">
        <v>169</v>
      </c>
      <c r="M7" s="134" t="s">
        <v>170</v>
      </c>
      <c r="N7" s="134" t="s">
        <v>59</v>
      </c>
      <c r="O7" s="134" t="s">
        <v>60</v>
      </c>
      <c r="P7" s="134" t="s">
        <v>61</v>
      </c>
      <c r="Q7" s="46"/>
      <c r="R7" s="46" t="s">
        <v>58</v>
      </c>
      <c r="S7" s="46" t="s">
        <v>69</v>
      </c>
      <c r="T7" s="46" t="s">
        <v>171</v>
      </c>
      <c r="U7" s="46" t="s">
        <v>65</v>
      </c>
      <c r="V7" s="46" t="s">
        <v>66</v>
      </c>
      <c r="W7" s="46" t="s">
        <v>67</v>
      </c>
    </row>
    <row r="8" ht="27.75" customHeight="1" spans="1:23">
      <c r="A8" s="18"/>
      <c r="B8" s="18"/>
      <c r="C8" s="18"/>
      <c r="D8" s="19"/>
      <c r="E8" s="19"/>
      <c r="F8" s="19"/>
      <c r="G8" s="19"/>
      <c r="H8" s="61"/>
      <c r="I8" s="46"/>
      <c r="J8" s="46"/>
      <c r="K8" s="46"/>
      <c r="L8" s="134"/>
      <c r="M8" s="134"/>
      <c r="N8" s="134"/>
      <c r="O8" s="134"/>
      <c r="P8" s="134"/>
      <c r="Q8" s="46"/>
      <c r="R8" s="46"/>
      <c r="S8" s="46"/>
      <c r="T8" s="46"/>
      <c r="U8" s="46"/>
      <c r="V8" s="46"/>
      <c r="W8" s="46"/>
    </row>
    <row r="9" ht="15" customHeight="1" spans="1:23">
      <c r="A9" s="129">
        <v>1</v>
      </c>
      <c r="B9" s="129">
        <v>2</v>
      </c>
      <c r="C9" s="130">
        <v>3</v>
      </c>
      <c r="D9" s="129">
        <v>4</v>
      </c>
      <c r="E9" s="129">
        <v>5</v>
      </c>
      <c r="F9" s="129">
        <v>6</v>
      </c>
      <c r="G9" s="129">
        <v>7</v>
      </c>
      <c r="H9" s="129">
        <v>8</v>
      </c>
      <c r="I9" s="129">
        <v>9</v>
      </c>
      <c r="J9" s="129">
        <v>10</v>
      </c>
      <c r="K9" s="129">
        <v>11</v>
      </c>
      <c r="L9" s="129">
        <v>12</v>
      </c>
      <c r="M9" s="129">
        <v>13</v>
      </c>
      <c r="N9" s="129">
        <v>14</v>
      </c>
      <c r="O9" s="129">
        <v>15</v>
      </c>
      <c r="P9" s="129">
        <v>16</v>
      </c>
      <c r="Q9" s="129">
        <v>17</v>
      </c>
      <c r="R9" s="129">
        <v>18</v>
      </c>
      <c r="S9" s="129">
        <v>19</v>
      </c>
      <c r="T9" s="129">
        <v>20</v>
      </c>
      <c r="U9" s="129">
        <v>21</v>
      </c>
      <c r="V9" s="129">
        <v>22</v>
      </c>
      <c r="W9" s="129">
        <v>23</v>
      </c>
    </row>
    <row r="10" s="1" customFormat="1" ht="22.5" customHeight="1" spans="1:23">
      <c r="A10" s="131" t="s">
        <v>70</v>
      </c>
      <c r="B10" s="131"/>
      <c r="C10" s="131"/>
      <c r="D10" s="131"/>
      <c r="E10" s="131"/>
      <c r="F10" s="131"/>
      <c r="G10" s="131"/>
      <c r="H10" s="103"/>
      <c r="I10" s="103"/>
      <c r="J10" s="103"/>
      <c r="K10" s="135"/>
      <c r="L10" s="103"/>
      <c r="M10" s="135"/>
      <c r="N10" s="135"/>
      <c r="O10" s="135"/>
      <c r="P10" s="135"/>
      <c r="Q10" s="103"/>
      <c r="R10" s="103"/>
      <c r="S10" s="103"/>
      <c r="T10" s="103"/>
      <c r="U10" s="103"/>
      <c r="V10" s="103"/>
      <c r="W10" s="103"/>
    </row>
    <row r="11" s="1" customFormat="1" ht="22.5" customHeight="1" spans="1:23">
      <c r="A11" s="131" t="s">
        <v>70</v>
      </c>
      <c r="B11" s="131" t="s">
        <v>172</v>
      </c>
      <c r="C11" s="131" t="s">
        <v>173</v>
      </c>
      <c r="D11" s="131" t="s">
        <v>91</v>
      </c>
      <c r="E11" s="131" t="s">
        <v>134</v>
      </c>
      <c r="F11" s="131" t="s">
        <v>174</v>
      </c>
      <c r="G11" s="131" t="s">
        <v>175</v>
      </c>
      <c r="H11" s="103">
        <v>499536</v>
      </c>
      <c r="I11" s="103">
        <v>499536</v>
      </c>
      <c r="J11" s="103"/>
      <c r="K11" s="135"/>
      <c r="L11" s="103">
        <v>499536</v>
      </c>
      <c r="M11" s="135"/>
      <c r="N11" s="125"/>
      <c r="O11" s="125"/>
      <c r="P11" s="125"/>
      <c r="Q11" s="103"/>
      <c r="R11" s="103"/>
      <c r="S11" s="103"/>
      <c r="T11" s="103"/>
      <c r="U11" s="103"/>
      <c r="V11" s="103"/>
      <c r="W11" s="103"/>
    </row>
    <row r="12" s="1" customFormat="1" ht="22.5" customHeight="1" spans="1:23">
      <c r="A12" s="131" t="s">
        <v>70</v>
      </c>
      <c r="B12" s="131" t="s">
        <v>176</v>
      </c>
      <c r="C12" s="131" t="s">
        <v>177</v>
      </c>
      <c r="D12" s="131" t="s">
        <v>91</v>
      </c>
      <c r="E12" s="131" t="s">
        <v>134</v>
      </c>
      <c r="F12" s="131" t="s">
        <v>174</v>
      </c>
      <c r="G12" s="131" t="s">
        <v>175</v>
      </c>
      <c r="H12" s="103">
        <v>192660</v>
      </c>
      <c r="I12" s="103">
        <v>192660</v>
      </c>
      <c r="J12" s="27"/>
      <c r="K12" s="27"/>
      <c r="L12" s="103">
        <v>192660</v>
      </c>
      <c r="M12" s="27"/>
      <c r="N12" s="125"/>
      <c r="O12" s="125"/>
      <c r="P12" s="125"/>
      <c r="Q12" s="103"/>
      <c r="R12" s="103"/>
      <c r="S12" s="103"/>
      <c r="T12" s="103"/>
      <c r="U12" s="103"/>
      <c r="V12" s="103"/>
      <c r="W12" s="103"/>
    </row>
    <row r="13" s="1" customFormat="1" ht="22.5" customHeight="1" spans="1:23">
      <c r="A13" s="131" t="s">
        <v>70</v>
      </c>
      <c r="B13" s="131" t="s">
        <v>172</v>
      </c>
      <c r="C13" s="131" t="s">
        <v>173</v>
      </c>
      <c r="D13" s="131" t="s">
        <v>91</v>
      </c>
      <c r="E13" s="131" t="s">
        <v>134</v>
      </c>
      <c r="F13" s="131" t="s">
        <v>178</v>
      </c>
      <c r="G13" s="131" t="s">
        <v>179</v>
      </c>
      <c r="H13" s="103">
        <v>1094892</v>
      </c>
      <c r="I13" s="103">
        <v>1094892</v>
      </c>
      <c r="J13" s="27"/>
      <c r="K13" s="27"/>
      <c r="L13" s="103">
        <v>1094892</v>
      </c>
      <c r="M13" s="27"/>
      <c r="N13" s="125"/>
      <c r="O13" s="125"/>
      <c r="P13" s="125"/>
      <c r="Q13" s="103"/>
      <c r="R13" s="103"/>
      <c r="S13" s="103"/>
      <c r="T13" s="103"/>
      <c r="U13" s="103"/>
      <c r="V13" s="103"/>
      <c r="W13" s="103"/>
    </row>
    <row r="14" s="1" customFormat="1" ht="22.5" customHeight="1" spans="1:23">
      <c r="A14" s="131" t="s">
        <v>70</v>
      </c>
      <c r="B14" s="131" t="s">
        <v>176</v>
      </c>
      <c r="C14" s="131" t="s">
        <v>177</v>
      </c>
      <c r="D14" s="131" t="s">
        <v>91</v>
      </c>
      <c r="E14" s="131" t="s">
        <v>134</v>
      </c>
      <c r="F14" s="131" t="s">
        <v>178</v>
      </c>
      <c r="G14" s="131" t="s">
        <v>179</v>
      </c>
      <c r="H14" s="103">
        <v>167046</v>
      </c>
      <c r="I14" s="103">
        <v>167046</v>
      </c>
      <c r="J14" s="27"/>
      <c r="K14" s="27"/>
      <c r="L14" s="103">
        <v>167046</v>
      </c>
      <c r="M14" s="27"/>
      <c r="N14" s="125"/>
      <c r="O14" s="125"/>
      <c r="P14" s="125"/>
      <c r="Q14" s="103"/>
      <c r="R14" s="103"/>
      <c r="S14" s="103"/>
      <c r="T14" s="103"/>
      <c r="U14" s="103"/>
      <c r="V14" s="103"/>
      <c r="W14" s="103"/>
    </row>
    <row r="15" s="1" customFormat="1" ht="22.5" customHeight="1" spans="1:23">
      <c r="A15" s="131" t="s">
        <v>70</v>
      </c>
      <c r="B15" s="131" t="s">
        <v>172</v>
      </c>
      <c r="C15" s="131" t="s">
        <v>173</v>
      </c>
      <c r="D15" s="131" t="s">
        <v>91</v>
      </c>
      <c r="E15" s="131" t="s">
        <v>134</v>
      </c>
      <c r="F15" s="131" t="s">
        <v>180</v>
      </c>
      <c r="G15" s="131" t="s">
        <v>181</v>
      </c>
      <c r="H15" s="103">
        <v>41628</v>
      </c>
      <c r="I15" s="103">
        <v>41628</v>
      </c>
      <c r="J15" s="27"/>
      <c r="K15" s="27"/>
      <c r="L15" s="103">
        <v>41628</v>
      </c>
      <c r="M15" s="27"/>
      <c r="N15" s="125"/>
      <c r="O15" s="125"/>
      <c r="P15" s="125"/>
      <c r="Q15" s="103"/>
      <c r="R15" s="103"/>
      <c r="S15" s="103"/>
      <c r="T15" s="103"/>
      <c r="U15" s="103"/>
      <c r="V15" s="103"/>
      <c r="W15" s="103"/>
    </row>
    <row r="16" s="1" customFormat="1" ht="22.5" customHeight="1" spans="1:23">
      <c r="A16" s="131" t="s">
        <v>70</v>
      </c>
      <c r="B16" s="131" t="s">
        <v>182</v>
      </c>
      <c r="C16" s="131" t="s">
        <v>183</v>
      </c>
      <c r="D16" s="131" t="s">
        <v>91</v>
      </c>
      <c r="E16" s="131" t="s">
        <v>134</v>
      </c>
      <c r="F16" s="131" t="s">
        <v>180</v>
      </c>
      <c r="G16" s="131" t="s">
        <v>181</v>
      </c>
      <c r="H16" s="103">
        <v>298140</v>
      </c>
      <c r="I16" s="103">
        <v>298140</v>
      </c>
      <c r="J16" s="27"/>
      <c r="K16" s="27"/>
      <c r="L16" s="103">
        <v>298140</v>
      </c>
      <c r="M16" s="27"/>
      <c r="N16" s="125"/>
      <c r="O16" s="125"/>
      <c r="P16" s="125"/>
      <c r="Q16" s="103"/>
      <c r="R16" s="103"/>
      <c r="S16" s="103"/>
      <c r="T16" s="103"/>
      <c r="U16" s="103"/>
      <c r="V16" s="103"/>
      <c r="W16" s="103"/>
    </row>
    <row r="17" s="1" customFormat="1" ht="22.5" customHeight="1" spans="1:23">
      <c r="A17" s="131" t="s">
        <v>70</v>
      </c>
      <c r="B17" s="131" t="s">
        <v>176</v>
      </c>
      <c r="C17" s="131" t="s">
        <v>177</v>
      </c>
      <c r="D17" s="131" t="s">
        <v>91</v>
      </c>
      <c r="E17" s="131" t="s">
        <v>134</v>
      </c>
      <c r="F17" s="131" t="s">
        <v>184</v>
      </c>
      <c r="G17" s="131" t="s">
        <v>185</v>
      </c>
      <c r="H17" s="103">
        <v>16055</v>
      </c>
      <c r="I17" s="103">
        <v>16055</v>
      </c>
      <c r="J17" s="27"/>
      <c r="K17" s="27"/>
      <c r="L17" s="103">
        <v>16055</v>
      </c>
      <c r="M17" s="27"/>
      <c r="N17" s="125"/>
      <c r="O17" s="125"/>
      <c r="P17" s="125"/>
      <c r="Q17" s="103"/>
      <c r="R17" s="103"/>
      <c r="S17" s="103"/>
      <c r="T17" s="103"/>
      <c r="U17" s="103"/>
      <c r="V17" s="103"/>
      <c r="W17" s="103"/>
    </row>
    <row r="18" s="1" customFormat="1" ht="22.5" customHeight="1" spans="1:23">
      <c r="A18" s="131" t="s">
        <v>70</v>
      </c>
      <c r="B18" s="131" t="s">
        <v>176</v>
      </c>
      <c r="C18" s="131" t="s">
        <v>177</v>
      </c>
      <c r="D18" s="131" t="s">
        <v>91</v>
      </c>
      <c r="E18" s="131" t="s">
        <v>134</v>
      </c>
      <c r="F18" s="131" t="s">
        <v>184</v>
      </c>
      <c r="G18" s="131" t="s">
        <v>185</v>
      </c>
      <c r="H18" s="103">
        <v>263028</v>
      </c>
      <c r="I18" s="103">
        <v>263028</v>
      </c>
      <c r="J18" s="27"/>
      <c r="K18" s="27"/>
      <c r="L18" s="103">
        <v>263028</v>
      </c>
      <c r="M18" s="27"/>
      <c r="N18" s="125"/>
      <c r="O18" s="125"/>
      <c r="P18" s="125"/>
      <c r="Q18" s="103"/>
      <c r="R18" s="103"/>
      <c r="S18" s="103"/>
      <c r="T18" s="103"/>
      <c r="U18" s="103"/>
      <c r="V18" s="103"/>
      <c r="W18" s="103"/>
    </row>
    <row r="19" s="1" customFormat="1" ht="22.5" customHeight="1" spans="1:23">
      <c r="A19" s="131" t="s">
        <v>70</v>
      </c>
      <c r="B19" s="131" t="s">
        <v>186</v>
      </c>
      <c r="C19" s="131" t="s">
        <v>187</v>
      </c>
      <c r="D19" s="131" t="s">
        <v>91</v>
      </c>
      <c r="E19" s="131" t="s">
        <v>134</v>
      </c>
      <c r="F19" s="131" t="s">
        <v>184</v>
      </c>
      <c r="G19" s="131" t="s">
        <v>185</v>
      </c>
      <c r="H19" s="103">
        <v>100740</v>
      </c>
      <c r="I19" s="103">
        <v>100740</v>
      </c>
      <c r="J19" s="27"/>
      <c r="K19" s="27"/>
      <c r="L19" s="103">
        <v>100740</v>
      </c>
      <c r="M19" s="27"/>
      <c r="N19" s="125"/>
      <c r="O19" s="125"/>
      <c r="P19" s="125"/>
      <c r="Q19" s="103"/>
      <c r="R19" s="103"/>
      <c r="S19" s="103"/>
      <c r="T19" s="103"/>
      <c r="U19" s="103"/>
      <c r="V19" s="103"/>
      <c r="W19" s="103"/>
    </row>
    <row r="20" s="1" customFormat="1" ht="22.5" customHeight="1" spans="1:23">
      <c r="A20" s="131" t="s">
        <v>70</v>
      </c>
      <c r="B20" s="131" t="s">
        <v>186</v>
      </c>
      <c r="C20" s="131" t="s">
        <v>187</v>
      </c>
      <c r="D20" s="131" t="s">
        <v>91</v>
      </c>
      <c r="E20" s="131" t="s">
        <v>134</v>
      </c>
      <c r="F20" s="131" t="s">
        <v>184</v>
      </c>
      <c r="G20" s="131" t="s">
        <v>185</v>
      </c>
      <c r="H20" s="103">
        <v>44000</v>
      </c>
      <c r="I20" s="103">
        <v>44000</v>
      </c>
      <c r="J20" s="27"/>
      <c r="K20" s="27"/>
      <c r="L20" s="103">
        <v>44000</v>
      </c>
      <c r="M20" s="27"/>
      <c r="N20" s="125"/>
      <c r="O20" s="125"/>
      <c r="P20" s="125"/>
      <c r="Q20" s="103"/>
      <c r="R20" s="103"/>
      <c r="S20" s="103"/>
      <c r="T20" s="103"/>
      <c r="U20" s="103"/>
      <c r="V20" s="103"/>
      <c r="W20" s="103"/>
    </row>
    <row r="21" s="1" customFormat="1" ht="22.5" customHeight="1" spans="1:23">
      <c r="A21" s="131" t="s">
        <v>70</v>
      </c>
      <c r="B21" s="131" t="s">
        <v>188</v>
      </c>
      <c r="C21" s="131" t="s">
        <v>189</v>
      </c>
      <c r="D21" s="131" t="s">
        <v>97</v>
      </c>
      <c r="E21" s="131" t="s">
        <v>138</v>
      </c>
      <c r="F21" s="131" t="s">
        <v>190</v>
      </c>
      <c r="G21" s="131" t="s">
        <v>191</v>
      </c>
      <c r="H21" s="103">
        <v>400292</v>
      </c>
      <c r="I21" s="103">
        <v>400292</v>
      </c>
      <c r="J21" s="27"/>
      <c r="K21" s="27"/>
      <c r="L21" s="103">
        <v>400292</v>
      </c>
      <c r="M21" s="27"/>
      <c r="N21" s="125"/>
      <c r="O21" s="125"/>
      <c r="P21" s="125"/>
      <c r="Q21" s="103"/>
      <c r="R21" s="103"/>
      <c r="S21" s="103"/>
      <c r="T21" s="103"/>
      <c r="U21" s="103"/>
      <c r="V21" s="103"/>
      <c r="W21" s="103"/>
    </row>
    <row r="22" s="1" customFormat="1" ht="22.5" customHeight="1" spans="1:23">
      <c r="A22" s="131" t="s">
        <v>70</v>
      </c>
      <c r="B22" s="131" t="s">
        <v>188</v>
      </c>
      <c r="C22" s="131" t="s">
        <v>189</v>
      </c>
      <c r="D22" s="131" t="s">
        <v>103</v>
      </c>
      <c r="E22" s="131" t="s">
        <v>141</v>
      </c>
      <c r="F22" s="131" t="s">
        <v>192</v>
      </c>
      <c r="G22" s="131" t="s">
        <v>193</v>
      </c>
      <c r="H22" s="103">
        <v>132650.1</v>
      </c>
      <c r="I22" s="103">
        <v>132650.1</v>
      </c>
      <c r="J22" s="27"/>
      <c r="K22" s="27"/>
      <c r="L22" s="103">
        <v>132650.1</v>
      </c>
      <c r="M22" s="27"/>
      <c r="N22" s="125"/>
      <c r="O22" s="125"/>
      <c r="P22" s="125"/>
      <c r="Q22" s="103"/>
      <c r="R22" s="103"/>
      <c r="S22" s="103"/>
      <c r="T22" s="103"/>
      <c r="U22" s="103"/>
      <c r="V22" s="103"/>
      <c r="W22" s="103"/>
    </row>
    <row r="23" s="1" customFormat="1" ht="22.5" customHeight="1" spans="1:23">
      <c r="A23" s="131" t="s">
        <v>70</v>
      </c>
      <c r="B23" s="131" t="s">
        <v>188</v>
      </c>
      <c r="C23" s="131" t="s">
        <v>189</v>
      </c>
      <c r="D23" s="131" t="s">
        <v>104</v>
      </c>
      <c r="E23" s="131" t="s">
        <v>142</v>
      </c>
      <c r="F23" s="131" t="s">
        <v>192</v>
      </c>
      <c r="G23" s="131" t="s">
        <v>193</v>
      </c>
      <c r="H23" s="103">
        <v>50660.55</v>
      </c>
      <c r="I23" s="103">
        <v>50660.55</v>
      </c>
      <c r="J23" s="27"/>
      <c r="K23" s="27"/>
      <c r="L23" s="103">
        <v>50660.55</v>
      </c>
      <c r="M23" s="27"/>
      <c r="N23" s="125"/>
      <c r="O23" s="125"/>
      <c r="P23" s="125"/>
      <c r="Q23" s="103"/>
      <c r="R23" s="103"/>
      <c r="S23" s="103"/>
      <c r="T23" s="103"/>
      <c r="U23" s="103"/>
      <c r="V23" s="103"/>
      <c r="W23" s="103"/>
    </row>
    <row r="24" s="1" customFormat="1" ht="22.5" customHeight="1" spans="1:23">
      <c r="A24" s="131" t="s">
        <v>70</v>
      </c>
      <c r="B24" s="131" t="s">
        <v>188</v>
      </c>
      <c r="C24" s="131" t="s">
        <v>189</v>
      </c>
      <c r="D24" s="131" t="s">
        <v>105</v>
      </c>
      <c r="E24" s="131" t="s">
        <v>143</v>
      </c>
      <c r="F24" s="131" t="s">
        <v>194</v>
      </c>
      <c r="G24" s="131" t="s">
        <v>195</v>
      </c>
      <c r="H24" s="103">
        <v>33400.62</v>
      </c>
      <c r="I24" s="103">
        <v>33400.62</v>
      </c>
      <c r="J24" s="27"/>
      <c r="K24" s="27"/>
      <c r="L24" s="103">
        <v>33400.62</v>
      </c>
      <c r="M24" s="27"/>
      <c r="N24" s="125"/>
      <c r="O24" s="125"/>
      <c r="P24" s="125"/>
      <c r="Q24" s="103"/>
      <c r="R24" s="103"/>
      <c r="S24" s="103"/>
      <c r="T24" s="103"/>
      <c r="U24" s="103"/>
      <c r="V24" s="103"/>
      <c r="W24" s="103"/>
    </row>
    <row r="25" s="1" customFormat="1" ht="22.5" customHeight="1" spans="1:23">
      <c r="A25" s="131" t="s">
        <v>70</v>
      </c>
      <c r="B25" s="131" t="s">
        <v>188</v>
      </c>
      <c r="C25" s="131" t="s">
        <v>189</v>
      </c>
      <c r="D25" s="131" t="s">
        <v>105</v>
      </c>
      <c r="E25" s="131" t="s">
        <v>143</v>
      </c>
      <c r="F25" s="131" t="s">
        <v>194</v>
      </c>
      <c r="G25" s="131" t="s">
        <v>195</v>
      </c>
      <c r="H25" s="103">
        <v>97765.68</v>
      </c>
      <c r="I25" s="103">
        <v>97765.68</v>
      </c>
      <c r="J25" s="27"/>
      <c r="K25" s="27"/>
      <c r="L25" s="103">
        <v>97765.68</v>
      </c>
      <c r="M25" s="27"/>
      <c r="N25" s="125"/>
      <c r="O25" s="125"/>
      <c r="P25" s="125"/>
      <c r="Q25" s="103"/>
      <c r="R25" s="103"/>
      <c r="S25" s="103"/>
      <c r="T25" s="103"/>
      <c r="U25" s="103"/>
      <c r="V25" s="103"/>
      <c r="W25" s="103"/>
    </row>
    <row r="26" s="1" customFormat="1" ht="22.5" customHeight="1" spans="1:23">
      <c r="A26" s="131" t="s">
        <v>70</v>
      </c>
      <c r="B26" s="131" t="s">
        <v>188</v>
      </c>
      <c r="C26" s="131" t="s">
        <v>189</v>
      </c>
      <c r="D26" s="131" t="s">
        <v>106</v>
      </c>
      <c r="E26" s="131" t="s">
        <v>144</v>
      </c>
      <c r="F26" s="131" t="s">
        <v>196</v>
      </c>
      <c r="G26" s="131" t="s">
        <v>197</v>
      </c>
      <c r="H26" s="103">
        <v>3620.59</v>
      </c>
      <c r="I26" s="103">
        <v>3620.59</v>
      </c>
      <c r="J26" s="27"/>
      <c r="K26" s="27"/>
      <c r="L26" s="103">
        <v>3620.59</v>
      </c>
      <c r="M26" s="27"/>
      <c r="N26" s="125"/>
      <c r="O26" s="125"/>
      <c r="P26" s="125"/>
      <c r="Q26" s="103"/>
      <c r="R26" s="103"/>
      <c r="S26" s="103"/>
      <c r="T26" s="103"/>
      <c r="U26" s="103"/>
      <c r="V26" s="103"/>
      <c r="W26" s="103"/>
    </row>
    <row r="27" s="1" customFormat="1" ht="22.5" customHeight="1" spans="1:23">
      <c r="A27" s="131" t="s">
        <v>70</v>
      </c>
      <c r="B27" s="131" t="s">
        <v>188</v>
      </c>
      <c r="C27" s="131" t="s">
        <v>189</v>
      </c>
      <c r="D27" s="131" t="s">
        <v>106</v>
      </c>
      <c r="E27" s="131" t="s">
        <v>144</v>
      </c>
      <c r="F27" s="131" t="s">
        <v>196</v>
      </c>
      <c r="G27" s="131" t="s">
        <v>197</v>
      </c>
      <c r="H27" s="103">
        <v>1383.06</v>
      </c>
      <c r="I27" s="103">
        <v>1383.06</v>
      </c>
      <c r="J27" s="27"/>
      <c r="K27" s="27"/>
      <c r="L27" s="103">
        <v>1383.06</v>
      </c>
      <c r="M27" s="27"/>
      <c r="N27" s="125"/>
      <c r="O27" s="125"/>
      <c r="P27" s="125"/>
      <c r="Q27" s="103"/>
      <c r="R27" s="103"/>
      <c r="S27" s="103"/>
      <c r="T27" s="103"/>
      <c r="U27" s="103"/>
      <c r="V27" s="103"/>
      <c r="W27" s="103"/>
    </row>
    <row r="28" s="1" customFormat="1" ht="22.5" customHeight="1" spans="1:23">
      <c r="A28" s="131" t="s">
        <v>70</v>
      </c>
      <c r="B28" s="131" t="s">
        <v>188</v>
      </c>
      <c r="C28" s="131" t="s">
        <v>189</v>
      </c>
      <c r="D28" s="131" t="s">
        <v>91</v>
      </c>
      <c r="E28" s="131" t="s">
        <v>134</v>
      </c>
      <c r="F28" s="131" t="s">
        <v>196</v>
      </c>
      <c r="G28" s="131" t="s">
        <v>197</v>
      </c>
      <c r="H28" s="103">
        <v>6028.47</v>
      </c>
      <c r="I28" s="103">
        <v>6028.47</v>
      </c>
      <c r="J28" s="27"/>
      <c r="K28" s="27"/>
      <c r="L28" s="103">
        <v>6028.47</v>
      </c>
      <c r="M28" s="27"/>
      <c r="N28" s="125"/>
      <c r="O28" s="125"/>
      <c r="P28" s="125"/>
      <c r="Q28" s="103"/>
      <c r="R28" s="103"/>
      <c r="S28" s="103"/>
      <c r="T28" s="103"/>
      <c r="U28" s="103"/>
      <c r="V28" s="103"/>
      <c r="W28" s="103"/>
    </row>
    <row r="29" s="1" customFormat="1" ht="22.5" customHeight="1" spans="1:23">
      <c r="A29" s="131" t="s">
        <v>70</v>
      </c>
      <c r="B29" s="131" t="s">
        <v>188</v>
      </c>
      <c r="C29" s="131" t="s">
        <v>189</v>
      </c>
      <c r="D29" s="131" t="s">
        <v>106</v>
      </c>
      <c r="E29" s="131" t="s">
        <v>144</v>
      </c>
      <c r="F29" s="131" t="s">
        <v>196</v>
      </c>
      <c r="G29" s="131" t="s">
        <v>197</v>
      </c>
      <c r="H29" s="103">
        <v>4140</v>
      </c>
      <c r="I29" s="103">
        <v>4140</v>
      </c>
      <c r="J29" s="27"/>
      <c r="K29" s="27"/>
      <c r="L29" s="103">
        <v>4140</v>
      </c>
      <c r="M29" s="27"/>
      <c r="N29" s="125"/>
      <c r="O29" s="125"/>
      <c r="P29" s="125"/>
      <c r="Q29" s="103"/>
      <c r="R29" s="103"/>
      <c r="S29" s="103"/>
      <c r="T29" s="103"/>
      <c r="U29" s="103"/>
      <c r="V29" s="103"/>
      <c r="W29" s="103"/>
    </row>
    <row r="30" s="1" customFormat="1" ht="22.5" customHeight="1" spans="1:23">
      <c r="A30" s="131" t="s">
        <v>70</v>
      </c>
      <c r="B30" s="131" t="s">
        <v>188</v>
      </c>
      <c r="C30" s="131" t="s">
        <v>189</v>
      </c>
      <c r="D30" s="131" t="s">
        <v>106</v>
      </c>
      <c r="E30" s="131" t="s">
        <v>144</v>
      </c>
      <c r="F30" s="131" t="s">
        <v>196</v>
      </c>
      <c r="G30" s="131" t="s">
        <v>197</v>
      </c>
      <c r="H30" s="103">
        <v>1380</v>
      </c>
      <c r="I30" s="103">
        <v>1380</v>
      </c>
      <c r="J30" s="27"/>
      <c r="K30" s="27"/>
      <c r="L30" s="103">
        <v>1380</v>
      </c>
      <c r="M30" s="27"/>
      <c r="N30" s="125"/>
      <c r="O30" s="125"/>
      <c r="P30" s="125"/>
      <c r="Q30" s="103"/>
      <c r="R30" s="103"/>
      <c r="S30" s="103"/>
      <c r="T30" s="103"/>
      <c r="U30" s="103"/>
      <c r="V30" s="103"/>
      <c r="W30" s="103"/>
    </row>
    <row r="31" s="1" customFormat="1" ht="22.5" customHeight="1" spans="1:23">
      <c r="A31" s="131" t="s">
        <v>70</v>
      </c>
      <c r="B31" s="131" t="s">
        <v>198</v>
      </c>
      <c r="C31" s="131" t="s">
        <v>146</v>
      </c>
      <c r="D31" s="131" t="s">
        <v>110</v>
      </c>
      <c r="E31" s="131" t="s">
        <v>146</v>
      </c>
      <c r="F31" s="131" t="s">
        <v>199</v>
      </c>
      <c r="G31" s="131" t="s">
        <v>146</v>
      </c>
      <c r="H31" s="103">
        <v>312099</v>
      </c>
      <c r="I31" s="103">
        <v>312099</v>
      </c>
      <c r="J31" s="27"/>
      <c r="K31" s="27"/>
      <c r="L31" s="103">
        <v>312099</v>
      </c>
      <c r="M31" s="27"/>
      <c r="N31" s="125"/>
      <c r="O31" s="125"/>
      <c r="P31" s="125"/>
      <c r="Q31" s="103"/>
      <c r="R31" s="103"/>
      <c r="S31" s="103"/>
      <c r="T31" s="103"/>
      <c r="U31" s="103"/>
      <c r="V31" s="103"/>
      <c r="W31" s="103"/>
    </row>
    <row r="32" s="1" customFormat="1" ht="22.5" customHeight="1" spans="1:23">
      <c r="A32" s="131" t="s">
        <v>70</v>
      </c>
      <c r="B32" s="131" t="s">
        <v>200</v>
      </c>
      <c r="C32" s="131" t="s">
        <v>201</v>
      </c>
      <c r="D32" s="131" t="s">
        <v>91</v>
      </c>
      <c r="E32" s="131" t="s">
        <v>134</v>
      </c>
      <c r="F32" s="131" t="s">
        <v>202</v>
      </c>
      <c r="G32" s="131" t="s">
        <v>203</v>
      </c>
      <c r="H32" s="103">
        <v>4350</v>
      </c>
      <c r="I32" s="103">
        <v>4350</v>
      </c>
      <c r="J32" s="27"/>
      <c r="K32" s="27"/>
      <c r="L32" s="103">
        <v>4350</v>
      </c>
      <c r="M32" s="27"/>
      <c r="N32" s="125"/>
      <c r="O32" s="125"/>
      <c r="P32" s="125"/>
      <c r="Q32" s="103"/>
      <c r="R32" s="103"/>
      <c r="S32" s="103"/>
      <c r="T32" s="103"/>
      <c r="U32" s="103"/>
      <c r="V32" s="103"/>
      <c r="W32" s="103"/>
    </row>
    <row r="33" s="1" customFormat="1" ht="22.5" customHeight="1" spans="1:23">
      <c r="A33" s="131" t="s">
        <v>70</v>
      </c>
      <c r="B33" s="131" t="s">
        <v>200</v>
      </c>
      <c r="C33" s="131" t="s">
        <v>201</v>
      </c>
      <c r="D33" s="131" t="s">
        <v>91</v>
      </c>
      <c r="E33" s="131" t="s">
        <v>134</v>
      </c>
      <c r="F33" s="131" t="s">
        <v>204</v>
      </c>
      <c r="G33" s="131" t="s">
        <v>205</v>
      </c>
      <c r="H33" s="103">
        <v>9500</v>
      </c>
      <c r="I33" s="103">
        <v>9500</v>
      </c>
      <c r="J33" s="27"/>
      <c r="K33" s="27"/>
      <c r="L33" s="103">
        <v>9500</v>
      </c>
      <c r="M33" s="27"/>
      <c r="N33" s="125"/>
      <c r="O33" s="125"/>
      <c r="P33" s="125"/>
      <c r="Q33" s="103"/>
      <c r="R33" s="103"/>
      <c r="S33" s="103"/>
      <c r="T33" s="103"/>
      <c r="U33" s="103"/>
      <c r="V33" s="103"/>
      <c r="W33" s="103"/>
    </row>
    <row r="34" s="1" customFormat="1" ht="22.5" customHeight="1" spans="1:23">
      <c r="A34" s="131" t="s">
        <v>70</v>
      </c>
      <c r="B34" s="131" t="s">
        <v>200</v>
      </c>
      <c r="C34" s="131" t="s">
        <v>201</v>
      </c>
      <c r="D34" s="131" t="s">
        <v>91</v>
      </c>
      <c r="E34" s="131" t="s">
        <v>134</v>
      </c>
      <c r="F34" s="131" t="s">
        <v>206</v>
      </c>
      <c r="G34" s="131" t="s">
        <v>207</v>
      </c>
      <c r="H34" s="103">
        <v>3000</v>
      </c>
      <c r="I34" s="103">
        <v>3000</v>
      </c>
      <c r="J34" s="27"/>
      <c r="K34" s="27"/>
      <c r="L34" s="103">
        <v>3000</v>
      </c>
      <c r="M34" s="27"/>
      <c r="N34" s="125"/>
      <c r="O34" s="125"/>
      <c r="P34" s="125"/>
      <c r="Q34" s="103"/>
      <c r="R34" s="103"/>
      <c r="S34" s="103"/>
      <c r="T34" s="103"/>
      <c r="U34" s="103"/>
      <c r="V34" s="103"/>
      <c r="W34" s="103"/>
    </row>
    <row r="35" s="1" customFormat="1" ht="22.5" customHeight="1" spans="1:23">
      <c r="A35" s="131" t="s">
        <v>70</v>
      </c>
      <c r="B35" s="131" t="s">
        <v>200</v>
      </c>
      <c r="C35" s="131" t="s">
        <v>201</v>
      </c>
      <c r="D35" s="131" t="s">
        <v>91</v>
      </c>
      <c r="E35" s="131" t="s">
        <v>134</v>
      </c>
      <c r="F35" s="131" t="s">
        <v>208</v>
      </c>
      <c r="G35" s="131" t="s">
        <v>209</v>
      </c>
      <c r="H35" s="103">
        <v>14234.61</v>
      </c>
      <c r="I35" s="103">
        <v>14234.61</v>
      </c>
      <c r="J35" s="27"/>
      <c r="K35" s="27"/>
      <c r="L35" s="103">
        <v>14234.61</v>
      </c>
      <c r="M35" s="27"/>
      <c r="N35" s="125"/>
      <c r="O35" s="125"/>
      <c r="P35" s="125"/>
      <c r="Q35" s="103"/>
      <c r="R35" s="103"/>
      <c r="S35" s="103"/>
      <c r="T35" s="103"/>
      <c r="U35" s="103"/>
      <c r="V35" s="103"/>
      <c r="W35" s="103"/>
    </row>
    <row r="36" s="1" customFormat="1" ht="22.5" customHeight="1" spans="1:23">
      <c r="A36" s="131" t="s">
        <v>70</v>
      </c>
      <c r="B36" s="131" t="s">
        <v>200</v>
      </c>
      <c r="C36" s="131" t="s">
        <v>201</v>
      </c>
      <c r="D36" s="131" t="s">
        <v>91</v>
      </c>
      <c r="E36" s="131" t="s">
        <v>134</v>
      </c>
      <c r="F36" s="131" t="s">
        <v>210</v>
      </c>
      <c r="G36" s="131" t="s">
        <v>211</v>
      </c>
      <c r="H36" s="103">
        <v>14600</v>
      </c>
      <c r="I36" s="103">
        <v>14600</v>
      </c>
      <c r="J36" s="27"/>
      <c r="K36" s="27"/>
      <c r="L36" s="103">
        <v>14600</v>
      </c>
      <c r="M36" s="27"/>
      <c r="N36" s="125"/>
      <c r="O36" s="125"/>
      <c r="P36" s="125"/>
      <c r="Q36" s="103"/>
      <c r="R36" s="103"/>
      <c r="S36" s="103"/>
      <c r="T36" s="103"/>
      <c r="U36" s="103"/>
      <c r="V36" s="103"/>
      <c r="W36" s="103"/>
    </row>
    <row r="37" s="1" customFormat="1" ht="22.5" customHeight="1" spans="1:23">
      <c r="A37" s="131" t="s">
        <v>70</v>
      </c>
      <c r="B37" s="131" t="s">
        <v>212</v>
      </c>
      <c r="C37" s="131" t="s">
        <v>153</v>
      </c>
      <c r="D37" s="131" t="s">
        <v>91</v>
      </c>
      <c r="E37" s="131" t="s">
        <v>134</v>
      </c>
      <c r="F37" s="131" t="s">
        <v>213</v>
      </c>
      <c r="G37" s="131" t="s">
        <v>153</v>
      </c>
      <c r="H37" s="103">
        <v>3000</v>
      </c>
      <c r="I37" s="103">
        <v>3000</v>
      </c>
      <c r="J37" s="27"/>
      <c r="K37" s="27"/>
      <c r="L37" s="103">
        <v>3000</v>
      </c>
      <c r="M37" s="27"/>
      <c r="N37" s="125"/>
      <c r="O37" s="125"/>
      <c r="P37" s="125"/>
      <c r="Q37" s="103"/>
      <c r="R37" s="103"/>
      <c r="S37" s="103"/>
      <c r="T37" s="103"/>
      <c r="U37" s="103"/>
      <c r="V37" s="103"/>
      <c r="W37" s="103"/>
    </row>
    <row r="38" s="1" customFormat="1" ht="22.5" customHeight="1" spans="1:23">
      <c r="A38" s="131" t="s">
        <v>70</v>
      </c>
      <c r="B38" s="131" t="s">
        <v>200</v>
      </c>
      <c r="C38" s="131" t="s">
        <v>201</v>
      </c>
      <c r="D38" s="131" t="s">
        <v>91</v>
      </c>
      <c r="E38" s="131" t="s">
        <v>134</v>
      </c>
      <c r="F38" s="131" t="s">
        <v>214</v>
      </c>
      <c r="G38" s="131" t="s">
        <v>215</v>
      </c>
      <c r="H38" s="103">
        <v>120</v>
      </c>
      <c r="I38" s="103">
        <v>120</v>
      </c>
      <c r="J38" s="27"/>
      <c r="K38" s="27"/>
      <c r="L38" s="103">
        <v>120</v>
      </c>
      <c r="M38" s="27"/>
      <c r="N38" s="125"/>
      <c r="O38" s="125"/>
      <c r="P38" s="125"/>
      <c r="Q38" s="103"/>
      <c r="R38" s="103"/>
      <c r="S38" s="103"/>
      <c r="T38" s="103"/>
      <c r="U38" s="103"/>
      <c r="V38" s="103"/>
      <c r="W38" s="103"/>
    </row>
    <row r="39" s="1" customFormat="1" ht="22.5" customHeight="1" spans="1:23">
      <c r="A39" s="131" t="s">
        <v>70</v>
      </c>
      <c r="B39" s="131" t="s">
        <v>200</v>
      </c>
      <c r="C39" s="131" t="s">
        <v>201</v>
      </c>
      <c r="D39" s="131" t="s">
        <v>91</v>
      </c>
      <c r="E39" s="131" t="s">
        <v>134</v>
      </c>
      <c r="F39" s="131" t="s">
        <v>202</v>
      </c>
      <c r="G39" s="131" t="s">
        <v>203</v>
      </c>
      <c r="H39" s="103">
        <v>19595.39</v>
      </c>
      <c r="I39" s="103">
        <v>19595.39</v>
      </c>
      <c r="J39" s="27"/>
      <c r="K39" s="27"/>
      <c r="L39" s="103">
        <v>19595.39</v>
      </c>
      <c r="M39" s="27"/>
      <c r="N39" s="125"/>
      <c r="O39" s="125"/>
      <c r="P39" s="125"/>
      <c r="Q39" s="103"/>
      <c r="R39" s="103"/>
      <c r="S39" s="103"/>
      <c r="T39" s="103"/>
      <c r="U39" s="103"/>
      <c r="V39" s="103"/>
      <c r="W39" s="103"/>
    </row>
    <row r="40" s="1" customFormat="1" ht="22.5" customHeight="1" spans="1:23">
      <c r="A40" s="131" t="s">
        <v>70</v>
      </c>
      <c r="B40" s="131" t="s">
        <v>216</v>
      </c>
      <c r="C40" s="131" t="s">
        <v>217</v>
      </c>
      <c r="D40" s="131" t="s">
        <v>87</v>
      </c>
      <c r="E40" s="131" t="s">
        <v>132</v>
      </c>
      <c r="F40" s="131" t="s">
        <v>218</v>
      </c>
      <c r="G40" s="131" t="s">
        <v>219</v>
      </c>
      <c r="H40" s="103">
        <v>9448.65</v>
      </c>
      <c r="I40" s="103">
        <v>9448.65</v>
      </c>
      <c r="J40" s="27"/>
      <c r="K40" s="27"/>
      <c r="L40" s="103">
        <v>9448.65</v>
      </c>
      <c r="M40" s="27"/>
      <c r="N40" s="125"/>
      <c r="O40" s="125"/>
      <c r="P40" s="125"/>
      <c r="Q40" s="103"/>
      <c r="R40" s="103"/>
      <c r="S40" s="103"/>
      <c r="T40" s="103"/>
      <c r="U40" s="103"/>
      <c r="V40" s="103"/>
      <c r="W40" s="103"/>
    </row>
    <row r="41" s="1" customFormat="1" ht="22.5" customHeight="1" spans="1:23">
      <c r="A41" s="131" t="s">
        <v>70</v>
      </c>
      <c r="B41" s="131" t="s">
        <v>216</v>
      </c>
      <c r="C41" s="131" t="s">
        <v>217</v>
      </c>
      <c r="D41" s="131" t="s">
        <v>87</v>
      </c>
      <c r="E41" s="131" t="s">
        <v>132</v>
      </c>
      <c r="F41" s="131" t="s">
        <v>204</v>
      </c>
      <c r="G41" s="131" t="s">
        <v>205</v>
      </c>
      <c r="H41" s="103">
        <v>6751.35</v>
      </c>
      <c r="I41" s="103">
        <v>6751.35</v>
      </c>
      <c r="J41" s="27"/>
      <c r="K41" s="27"/>
      <c r="L41" s="103">
        <v>6751.35</v>
      </c>
      <c r="M41" s="27"/>
      <c r="N41" s="125"/>
      <c r="O41" s="125"/>
      <c r="P41" s="125"/>
      <c r="Q41" s="103"/>
      <c r="R41" s="103"/>
      <c r="S41" s="103"/>
      <c r="T41" s="103"/>
      <c r="U41" s="103"/>
      <c r="V41" s="103"/>
      <c r="W41" s="103"/>
    </row>
    <row r="42" s="1" customFormat="1" ht="22.5" customHeight="1" spans="1:23">
      <c r="A42" s="131" t="s">
        <v>70</v>
      </c>
      <c r="B42" s="131" t="s">
        <v>220</v>
      </c>
      <c r="C42" s="131" t="s">
        <v>221</v>
      </c>
      <c r="D42" s="131" t="s">
        <v>91</v>
      </c>
      <c r="E42" s="131" t="s">
        <v>134</v>
      </c>
      <c r="F42" s="131" t="s">
        <v>222</v>
      </c>
      <c r="G42" s="131" t="s">
        <v>221</v>
      </c>
      <c r="H42" s="103">
        <v>27275.4</v>
      </c>
      <c r="I42" s="103">
        <v>27275.4</v>
      </c>
      <c r="J42" s="27"/>
      <c r="K42" s="27"/>
      <c r="L42" s="103">
        <v>27275.4</v>
      </c>
      <c r="M42" s="27"/>
      <c r="N42" s="125"/>
      <c r="O42" s="125"/>
      <c r="P42" s="125"/>
      <c r="Q42" s="103"/>
      <c r="R42" s="103"/>
      <c r="S42" s="103"/>
      <c r="T42" s="103"/>
      <c r="U42" s="103"/>
      <c r="V42" s="103"/>
      <c r="W42" s="103"/>
    </row>
    <row r="43" s="1" customFormat="1" ht="22.5" customHeight="1" spans="1:23">
      <c r="A43" s="131" t="s">
        <v>70</v>
      </c>
      <c r="B43" s="131" t="s">
        <v>200</v>
      </c>
      <c r="C43" s="131" t="s">
        <v>201</v>
      </c>
      <c r="D43" s="131" t="s">
        <v>91</v>
      </c>
      <c r="E43" s="131" t="s">
        <v>134</v>
      </c>
      <c r="F43" s="131" t="s">
        <v>223</v>
      </c>
      <c r="G43" s="131" t="s">
        <v>224</v>
      </c>
      <c r="H43" s="103">
        <v>1350</v>
      </c>
      <c r="I43" s="103">
        <v>1350</v>
      </c>
      <c r="J43" s="27"/>
      <c r="K43" s="27"/>
      <c r="L43" s="103">
        <v>1350</v>
      </c>
      <c r="M43" s="27"/>
      <c r="N43" s="125"/>
      <c r="O43" s="125"/>
      <c r="P43" s="125"/>
      <c r="Q43" s="103"/>
      <c r="R43" s="103"/>
      <c r="S43" s="103"/>
      <c r="T43" s="103"/>
      <c r="U43" s="103"/>
      <c r="V43" s="103"/>
      <c r="W43" s="103"/>
    </row>
    <row r="44" s="1" customFormat="1" ht="22.5" customHeight="1" spans="1:23">
      <c r="A44" s="131" t="s">
        <v>70</v>
      </c>
      <c r="B44" s="131" t="s">
        <v>225</v>
      </c>
      <c r="C44" s="131" t="s">
        <v>226</v>
      </c>
      <c r="D44" s="131" t="s">
        <v>91</v>
      </c>
      <c r="E44" s="131" t="s">
        <v>134</v>
      </c>
      <c r="F44" s="131" t="s">
        <v>223</v>
      </c>
      <c r="G44" s="131" t="s">
        <v>224</v>
      </c>
      <c r="H44" s="103">
        <v>30000</v>
      </c>
      <c r="I44" s="103">
        <v>30000</v>
      </c>
      <c r="J44" s="27"/>
      <c r="K44" s="27"/>
      <c r="L44" s="103">
        <v>30000</v>
      </c>
      <c r="M44" s="27"/>
      <c r="N44" s="125"/>
      <c r="O44" s="125"/>
      <c r="P44" s="125"/>
      <c r="Q44" s="103"/>
      <c r="R44" s="103"/>
      <c r="S44" s="103"/>
      <c r="T44" s="103"/>
      <c r="U44" s="103"/>
      <c r="V44" s="103"/>
      <c r="W44" s="103"/>
    </row>
    <row r="45" s="1" customFormat="1" ht="22.5" customHeight="1" spans="1:23">
      <c r="A45" s="131" t="s">
        <v>70</v>
      </c>
      <c r="B45" s="131" t="s">
        <v>227</v>
      </c>
      <c r="C45" s="131" t="s">
        <v>228</v>
      </c>
      <c r="D45" s="131" t="s">
        <v>91</v>
      </c>
      <c r="E45" s="131" t="s">
        <v>134</v>
      </c>
      <c r="F45" s="131" t="s">
        <v>229</v>
      </c>
      <c r="G45" s="131" t="s">
        <v>228</v>
      </c>
      <c r="H45" s="103">
        <v>50000</v>
      </c>
      <c r="I45" s="103">
        <v>50000</v>
      </c>
      <c r="J45" s="27"/>
      <c r="K45" s="27"/>
      <c r="L45" s="103">
        <v>50000</v>
      </c>
      <c r="M45" s="27"/>
      <c r="N45" s="125"/>
      <c r="O45" s="125"/>
      <c r="P45" s="125"/>
      <c r="Q45" s="103"/>
      <c r="R45" s="103"/>
      <c r="S45" s="103"/>
      <c r="T45" s="103"/>
      <c r="U45" s="103"/>
      <c r="V45" s="103"/>
      <c r="W45" s="103"/>
    </row>
    <row r="46" s="1" customFormat="1" ht="22.5" customHeight="1" spans="1:23">
      <c r="A46" s="131" t="s">
        <v>70</v>
      </c>
      <c r="B46" s="131" t="s">
        <v>230</v>
      </c>
      <c r="C46" s="131" t="s">
        <v>231</v>
      </c>
      <c r="D46" s="131" t="s">
        <v>91</v>
      </c>
      <c r="E46" s="131" t="s">
        <v>134</v>
      </c>
      <c r="F46" s="131" t="s">
        <v>232</v>
      </c>
      <c r="G46" s="131" t="s">
        <v>233</v>
      </c>
      <c r="H46" s="103">
        <v>55800</v>
      </c>
      <c r="I46" s="103">
        <v>55800</v>
      </c>
      <c r="J46" s="27"/>
      <c r="K46" s="27"/>
      <c r="L46" s="103">
        <v>55800</v>
      </c>
      <c r="M46" s="27"/>
      <c r="N46" s="125"/>
      <c r="O46" s="125"/>
      <c r="P46" s="125"/>
      <c r="Q46" s="103"/>
      <c r="R46" s="103"/>
      <c r="S46" s="103"/>
      <c r="T46" s="103"/>
      <c r="U46" s="103"/>
      <c r="V46" s="103"/>
      <c r="W46" s="103"/>
    </row>
    <row r="47" s="1" customFormat="1" ht="22.5" customHeight="1" spans="1:23">
      <c r="A47" s="131" t="s">
        <v>70</v>
      </c>
      <c r="B47" s="131" t="s">
        <v>234</v>
      </c>
      <c r="C47" s="131" t="s">
        <v>235</v>
      </c>
      <c r="D47" s="131" t="s">
        <v>91</v>
      </c>
      <c r="E47" s="131" t="s">
        <v>134</v>
      </c>
      <c r="F47" s="131" t="s">
        <v>232</v>
      </c>
      <c r="G47" s="131" t="s">
        <v>233</v>
      </c>
      <c r="H47" s="103">
        <v>4464</v>
      </c>
      <c r="I47" s="103">
        <v>4464</v>
      </c>
      <c r="J47" s="27"/>
      <c r="K47" s="27"/>
      <c r="L47" s="103">
        <v>4464</v>
      </c>
      <c r="M47" s="27"/>
      <c r="N47" s="125"/>
      <c r="O47" s="125"/>
      <c r="P47" s="125"/>
      <c r="Q47" s="103"/>
      <c r="R47" s="103"/>
      <c r="S47" s="103"/>
      <c r="T47" s="103"/>
      <c r="U47" s="103"/>
      <c r="V47" s="103"/>
      <c r="W47" s="103"/>
    </row>
    <row r="48" s="1" customFormat="1" ht="22.5" customHeight="1" spans="1:23">
      <c r="A48" s="131" t="s">
        <v>70</v>
      </c>
      <c r="B48" s="131" t="s">
        <v>200</v>
      </c>
      <c r="C48" s="131" t="s">
        <v>201</v>
      </c>
      <c r="D48" s="131" t="s">
        <v>99</v>
      </c>
      <c r="E48" s="131" t="s">
        <v>139</v>
      </c>
      <c r="F48" s="131" t="s">
        <v>208</v>
      </c>
      <c r="G48" s="131" t="s">
        <v>209</v>
      </c>
      <c r="H48" s="103">
        <v>8800</v>
      </c>
      <c r="I48" s="103">
        <v>8800</v>
      </c>
      <c r="J48" s="27"/>
      <c r="K48" s="27"/>
      <c r="L48" s="103">
        <v>8800</v>
      </c>
      <c r="M48" s="27"/>
      <c r="N48" s="125"/>
      <c r="O48" s="125"/>
      <c r="P48" s="125"/>
      <c r="Q48" s="103"/>
      <c r="R48" s="103"/>
      <c r="S48" s="103"/>
      <c r="T48" s="103"/>
      <c r="U48" s="103"/>
      <c r="V48" s="103"/>
      <c r="W48" s="103"/>
    </row>
    <row r="49" s="1" customFormat="1" ht="22.5" customHeight="1" spans="1:23">
      <c r="A49" s="120" t="s">
        <v>111</v>
      </c>
      <c r="B49" s="132"/>
      <c r="C49" s="132"/>
      <c r="D49" s="132"/>
      <c r="E49" s="132"/>
      <c r="F49" s="132"/>
      <c r="G49" s="133"/>
      <c r="H49" s="103">
        <v>4023434.47</v>
      </c>
      <c r="I49" s="103">
        <v>4023434.47</v>
      </c>
      <c r="J49" s="103"/>
      <c r="K49" s="135"/>
      <c r="L49" s="103">
        <v>4023434.47</v>
      </c>
      <c r="M49" s="135"/>
      <c r="N49" s="125"/>
      <c r="O49" s="125"/>
      <c r="P49" s="125"/>
      <c r="Q49" s="103"/>
      <c r="R49" s="103"/>
      <c r="S49" s="103"/>
      <c r="T49" s="103"/>
      <c r="U49" s="103"/>
      <c r="V49" s="103"/>
      <c r="W49" s="103"/>
    </row>
  </sheetData>
  <mergeCells count="30">
    <mergeCell ref="A3:W3"/>
    <mergeCell ref="A4:G4"/>
    <mergeCell ref="H5:W5"/>
    <mergeCell ref="I6:M6"/>
    <mergeCell ref="N6:P6"/>
    <mergeCell ref="R6:W6"/>
    <mergeCell ref="A49:G49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6"/>
  <sheetViews>
    <sheetView showZeros="0" workbookViewId="0">
      <pane ySplit="1" topLeftCell="A2" activePane="bottomLeft" state="frozen"/>
      <selection/>
      <selection pane="bottomLeft" activeCell="M32" sqref="M32"/>
    </sheetView>
  </sheetViews>
  <sheetFormatPr defaultColWidth="9.13888888888889" defaultRowHeight="14.25" customHeight="1"/>
  <cols>
    <col min="1" max="1" width="14.5740740740741" customWidth="1"/>
    <col min="2" max="2" width="21.0277777777778" style="36" customWidth="1"/>
    <col min="3" max="3" width="31.3148148148148" style="36" customWidth="1"/>
    <col min="4" max="4" width="35.1111111111111" style="36" customWidth="1"/>
    <col min="5" max="5" width="15.6018518518519" customWidth="1"/>
    <col min="6" max="6" width="19.7407407407407" customWidth="1"/>
    <col min="7" max="7" width="14.8796296296296" customWidth="1"/>
    <col min="8" max="8" width="19.7407407407407" customWidth="1"/>
    <col min="9" max="16" width="14.1759259259259" customWidth="1"/>
    <col min="17" max="17" width="13.6018518518519" customWidth="1"/>
    <col min="18" max="23" width="15.1759259259259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5:23">
      <c r="E2" s="3"/>
      <c r="F2" s="3"/>
      <c r="G2" s="3"/>
      <c r="H2" s="3"/>
      <c r="U2" s="127"/>
      <c r="W2" s="55" t="s">
        <v>236</v>
      </c>
    </row>
    <row r="3" ht="27.75" customHeight="1" spans="1:23">
      <c r="A3" s="31" t="s">
        <v>237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ht="13.5" customHeight="1" spans="1:23">
      <c r="A4" s="6" t="s">
        <v>2</v>
      </c>
      <c r="B4" s="115" t="str">
        <f t="shared" ref="A4:B4" si="0">"单位名称："&amp;"绩效评价中心"</f>
        <v>单位名称：绩效评价中心</v>
      </c>
      <c r="C4" s="115"/>
      <c r="D4" s="115"/>
      <c r="E4" s="116"/>
      <c r="F4" s="116"/>
      <c r="G4" s="116"/>
      <c r="H4" s="116"/>
      <c r="I4" s="116"/>
      <c r="J4" s="8"/>
      <c r="K4" s="8"/>
      <c r="L4" s="8"/>
      <c r="M4" s="8"/>
      <c r="N4" s="8"/>
      <c r="O4" s="8"/>
      <c r="P4" s="8"/>
      <c r="Q4" s="8"/>
      <c r="U4" s="127"/>
      <c r="W4" s="108" t="s">
        <v>149</v>
      </c>
    </row>
    <row r="5" ht="21.75" customHeight="1" spans="1:23">
      <c r="A5" s="10" t="s">
        <v>238</v>
      </c>
      <c r="B5" s="10" t="s">
        <v>159</v>
      </c>
      <c r="C5" s="10" t="s">
        <v>160</v>
      </c>
      <c r="D5" s="10" t="s">
        <v>239</v>
      </c>
      <c r="E5" s="11" t="s">
        <v>240</v>
      </c>
      <c r="F5" s="11" t="s">
        <v>161</v>
      </c>
      <c r="G5" s="11" t="s">
        <v>162</v>
      </c>
      <c r="H5" s="11" t="s">
        <v>163</v>
      </c>
      <c r="I5" s="61" t="s">
        <v>56</v>
      </c>
      <c r="J5" s="61" t="s">
        <v>241</v>
      </c>
      <c r="K5" s="61"/>
      <c r="L5" s="61"/>
      <c r="M5" s="61"/>
      <c r="N5" s="123" t="s">
        <v>165</v>
      </c>
      <c r="O5" s="123"/>
      <c r="P5" s="123"/>
      <c r="Q5" s="11" t="s">
        <v>62</v>
      </c>
      <c r="R5" s="12" t="s">
        <v>76</v>
      </c>
      <c r="S5" s="13"/>
      <c r="T5" s="13"/>
      <c r="U5" s="13"/>
      <c r="V5" s="13"/>
      <c r="W5" s="14"/>
    </row>
    <row r="6" ht="21.75" customHeight="1" spans="1:23">
      <c r="A6" s="15"/>
      <c r="B6" s="15"/>
      <c r="C6" s="15"/>
      <c r="D6" s="15"/>
      <c r="E6" s="16"/>
      <c r="F6" s="16"/>
      <c r="G6" s="16"/>
      <c r="H6" s="16"/>
      <c r="I6" s="61"/>
      <c r="J6" s="46" t="s">
        <v>59</v>
      </c>
      <c r="K6" s="46"/>
      <c r="L6" s="46" t="s">
        <v>60</v>
      </c>
      <c r="M6" s="46" t="s">
        <v>61</v>
      </c>
      <c r="N6" s="124" t="s">
        <v>59</v>
      </c>
      <c r="O6" s="124" t="s">
        <v>60</v>
      </c>
      <c r="P6" s="124" t="s">
        <v>61</v>
      </c>
      <c r="Q6" s="16"/>
      <c r="R6" s="11" t="s">
        <v>58</v>
      </c>
      <c r="S6" s="11" t="s">
        <v>69</v>
      </c>
      <c r="T6" s="11" t="s">
        <v>171</v>
      </c>
      <c r="U6" s="11" t="s">
        <v>65</v>
      </c>
      <c r="V6" s="11" t="s">
        <v>66</v>
      </c>
      <c r="W6" s="11" t="s">
        <v>67</v>
      </c>
    </row>
    <row r="7" ht="40.5" customHeight="1" spans="1:23">
      <c r="A7" s="18"/>
      <c r="B7" s="18"/>
      <c r="C7" s="18"/>
      <c r="D7" s="18"/>
      <c r="E7" s="19"/>
      <c r="F7" s="19"/>
      <c r="G7" s="19"/>
      <c r="H7" s="19"/>
      <c r="I7" s="61"/>
      <c r="J7" s="46" t="s">
        <v>58</v>
      </c>
      <c r="K7" s="46" t="s">
        <v>242</v>
      </c>
      <c r="L7" s="46"/>
      <c r="M7" s="46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21">
        <v>1</v>
      </c>
      <c r="B8" s="117">
        <v>2</v>
      </c>
      <c r="C8" s="21">
        <v>3</v>
      </c>
      <c r="D8" s="117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21">
        <v>15</v>
      </c>
      <c r="P8" s="21">
        <v>16</v>
      </c>
      <c r="Q8" s="21">
        <v>17</v>
      </c>
      <c r="R8" s="21">
        <v>18</v>
      </c>
      <c r="S8" s="21">
        <v>19</v>
      </c>
      <c r="T8" s="21">
        <v>20</v>
      </c>
      <c r="U8" s="21">
        <v>21</v>
      </c>
      <c r="V8" s="21">
        <v>22</v>
      </c>
      <c r="W8" s="21">
        <v>23</v>
      </c>
    </row>
    <row r="9" s="1" customFormat="1" ht="22.5" customHeight="1" spans="1:23">
      <c r="A9" s="118" t="s">
        <v>243</v>
      </c>
      <c r="B9" s="118"/>
      <c r="C9" s="118"/>
      <c r="D9" s="119"/>
      <c r="E9" s="119"/>
      <c r="F9" s="119"/>
      <c r="G9" s="119"/>
      <c r="H9" s="119"/>
      <c r="I9" s="26">
        <v>208540</v>
      </c>
      <c r="J9" s="26"/>
      <c r="K9" s="26"/>
      <c r="L9" s="26"/>
      <c r="M9" s="26"/>
      <c r="N9" s="125">
        <v>208540</v>
      </c>
      <c r="O9" s="125"/>
      <c r="P9" s="125"/>
      <c r="Q9" s="26"/>
      <c r="R9" s="26"/>
      <c r="S9" s="26"/>
      <c r="T9" s="26"/>
      <c r="U9" s="103"/>
      <c r="V9" s="26"/>
      <c r="W9" s="26"/>
    </row>
    <row r="10" s="1" customFormat="1" ht="22.5" customHeight="1" spans="1:23">
      <c r="A10" s="119" t="s">
        <v>244</v>
      </c>
      <c r="B10" s="119" t="s">
        <v>245</v>
      </c>
      <c r="C10" s="24" t="s">
        <v>243</v>
      </c>
      <c r="D10" s="119" t="s">
        <v>70</v>
      </c>
      <c r="E10" s="119" t="s">
        <v>92</v>
      </c>
      <c r="F10" s="119" t="s">
        <v>135</v>
      </c>
      <c r="G10" s="119" t="s">
        <v>246</v>
      </c>
      <c r="H10" s="119" t="s">
        <v>247</v>
      </c>
      <c r="I10" s="26">
        <v>48000</v>
      </c>
      <c r="J10" s="26"/>
      <c r="K10" s="26"/>
      <c r="L10" s="26"/>
      <c r="M10" s="26"/>
      <c r="N10" s="125">
        <v>48000</v>
      </c>
      <c r="O10" s="125"/>
      <c r="P10" s="125"/>
      <c r="Q10" s="26"/>
      <c r="R10" s="26"/>
      <c r="S10" s="26"/>
      <c r="T10" s="26"/>
      <c r="U10" s="103"/>
      <c r="V10" s="26"/>
      <c r="W10" s="26"/>
    </row>
    <row r="11" s="1" customFormat="1" ht="22.5" customHeight="1" spans="1:23">
      <c r="A11" s="119" t="s">
        <v>244</v>
      </c>
      <c r="B11" s="119" t="s">
        <v>245</v>
      </c>
      <c r="C11" s="24" t="s">
        <v>243</v>
      </c>
      <c r="D11" s="119" t="s">
        <v>70</v>
      </c>
      <c r="E11" s="119" t="s">
        <v>92</v>
      </c>
      <c r="F11" s="119" t="s">
        <v>135</v>
      </c>
      <c r="G11" s="119" t="s">
        <v>248</v>
      </c>
      <c r="H11" s="119" t="s">
        <v>249</v>
      </c>
      <c r="I11" s="26">
        <v>86000</v>
      </c>
      <c r="J11" s="26"/>
      <c r="K11" s="26"/>
      <c r="L11" s="26"/>
      <c r="M11" s="26"/>
      <c r="N11" s="125">
        <v>86000</v>
      </c>
      <c r="O11" s="125"/>
      <c r="P11" s="125"/>
      <c r="Q11" s="26"/>
      <c r="R11" s="26"/>
      <c r="S11" s="26"/>
      <c r="T11" s="26"/>
      <c r="U11" s="103"/>
      <c r="V11" s="26"/>
      <c r="W11" s="26"/>
    </row>
    <row r="12" s="1" customFormat="1" ht="22.5" customHeight="1" spans="1:23">
      <c r="A12" s="119" t="s">
        <v>244</v>
      </c>
      <c r="B12" s="119" t="s">
        <v>245</v>
      </c>
      <c r="C12" s="24" t="s">
        <v>243</v>
      </c>
      <c r="D12" s="119" t="s">
        <v>70</v>
      </c>
      <c r="E12" s="119" t="s">
        <v>92</v>
      </c>
      <c r="F12" s="119" t="s">
        <v>135</v>
      </c>
      <c r="G12" s="119" t="s">
        <v>214</v>
      </c>
      <c r="H12" s="119" t="s">
        <v>215</v>
      </c>
      <c r="I12" s="26">
        <v>30070</v>
      </c>
      <c r="J12" s="26"/>
      <c r="K12" s="26"/>
      <c r="L12" s="26"/>
      <c r="M12" s="26"/>
      <c r="N12" s="125">
        <v>30070</v>
      </c>
      <c r="O12" s="125"/>
      <c r="P12" s="125"/>
      <c r="Q12" s="26"/>
      <c r="R12" s="26"/>
      <c r="S12" s="26"/>
      <c r="T12" s="26"/>
      <c r="U12" s="103"/>
      <c r="V12" s="26"/>
      <c r="W12" s="26"/>
    </row>
    <row r="13" s="1" customFormat="1" ht="22.5" customHeight="1" spans="1:23">
      <c r="A13" s="119" t="s">
        <v>244</v>
      </c>
      <c r="B13" s="119" t="s">
        <v>245</v>
      </c>
      <c r="C13" s="24" t="s">
        <v>243</v>
      </c>
      <c r="D13" s="119" t="s">
        <v>70</v>
      </c>
      <c r="E13" s="119" t="s">
        <v>92</v>
      </c>
      <c r="F13" s="119" t="s">
        <v>135</v>
      </c>
      <c r="G13" s="119" t="s">
        <v>250</v>
      </c>
      <c r="H13" s="119" t="s">
        <v>251</v>
      </c>
      <c r="I13" s="26">
        <v>18770</v>
      </c>
      <c r="J13" s="26"/>
      <c r="K13" s="26"/>
      <c r="L13" s="26"/>
      <c r="M13" s="26"/>
      <c r="N13" s="125">
        <v>18770</v>
      </c>
      <c r="O13" s="125"/>
      <c r="P13" s="125"/>
      <c r="Q13" s="26"/>
      <c r="R13" s="26"/>
      <c r="S13" s="26"/>
      <c r="T13" s="26"/>
      <c r="U13" s="103"/>
      <c r="V13" s="26"/>
      <c r="W13" s="26"/>
    </row>
    <row r="14" s="1" customFormat="1" ht="22.5" customHeight="1" spans="1:23">
      <c r="A14" s="119" t="s">
        <v>244</v>
      </c>
      <c r="B14" s="119" t="s">
        <v>245</v>
      </c>
      <c r="C14" s="24" t="s">
        <v>243</v>
      </c>
      <c r="D14" s="119" t="s">
        <v>70</v>
      </c>
      <c r="E14" s="119" t="s">
        <v>92</v>
      </c>
      <c r="F14" s="119" t="s">
        <v>135</v>
      </c>
      <c r="G14" s="119" t="s">
        <v>252</v>
      </c>
      <c r="H14" s="119" t="s">
        <v>253</v>
      </c>
      <c r="I14" s="26">
        <v>25700</v>
      </c>
      <c r="J14" s="26"/>
      <c r="K14" s="26"/>
      <c r="L14" s="26"/>
      <c r="M14" s="26"/>
      <c r="N14" s="125">
        <v>25700</v>
      </c>
      <c r="O14" s="125"/>
      <c r="P14" s="125"/>
      <c r="Q14" s="26"/>
      <c r="R14" s="26"/>
      <c r="S14" s="26"/>
      <c r="T14" s="26"/>
      <c r="U14" s="103"/>
      <c r="V14" s="26"/>
      <c r="W14" s="26"/>
    </row>
    <row r="15" s="1" customFormat="1" ht="22.5" customHeight="1" spans="1:23">
      <c r="A15" s="118" t="s">
        <v>254</v>
      </c>
      <c r="B15" s="27"/>
      <c r="C15" s="27"/>
      <c r="D15" s="27"/>
      <c r="E15" s="27"/>
      <c r="F15" s="27"/>
      <c r="G15" s="27"/>
      <c r="H15" s="27"/>
      <c r="I15" s="26">
        <v>60000</v>
      </c>
      <c r="J15" s="26">
        <v>60000</v>
      </c>
      <c r="K15" s="26">
        <v>60000</v>
      </c>
      <c r="L15" s="26"/>
      <c r="M15" s="26"/>
      <c r="N15" s="125"/>
      <c r="O15" s="125"/>
      <c r="P15" s="125"/>
      <c r="Q15" s="26"/>
      <c r="R15" s="26"/>
      <c r="S15" s="26"/>
      <c r="T15" s="26"/>
      <c r="U15" s="103"/>
      <c r="V15" s="26"/>
      <c r="W15" s="26"/>
    </row>
    <row r="16" s="1" customFormat="1" ht="22.5" customHeight="1" spans="1:23">
      <c r="A16" s="119" t="s">
        <v>255</v>
      </c>
      <c r="B16" s="119" t="s">
        <v>256</v>
      </c>
      <c r="C16" s="24" t="s">
        <v>254</v>
      </c>
      <c r="D16" s="119" t="s">
        <v>70</v>
      </c>
      <c r="E16" s="119" t="s">
        <v>93</v>
      </c>
      <c r="F16" s="119" t="s">
        <v>136</v>
      </c>
      <c r="G16" s="119" t="s">
        <v>202</v>
      </c>
      <c r="H16" s="119" t="s">
        <v>203</v>
      </c>
      <c r="I16" s="26">
        <v>5000</v>
      </c>
      <c r="J16" s="26">
        <v>5000</v>
      </c>
      <c r="K16" s="26">
        <v>5000</v>
      </c>
      <c r="L16" s="26"/>
      <c r="M16" s="26"/>
      <c r="N16" s="125"/>
      <c r="O16" s="125"/>
      <c r="P16" s="125"/>
      <c r="Q16" s="26"/>
      <c r="R16" s="26"/>
      <c r="S16" s="26"/>
      <c r="T16" s="26"/>
      <c r="U16" s="103"/>
      <c r="V16" s="26"/>
      <c r="W16" s="26"/>
    </row>
    <row r="17" s="1" customFormat="1" ht="22.5" customHeight="1" spans="1:23">
      <c r="A17" s="119" t="s">
        <v>255</v>
      </c>
      <c r="B17" s="119" t="s">
        <v>256</v>
      </c>
      <c r="C17" s="24" t="s">
        <v>254</v>
      </c>
      <c r="D17" s="119" t="s">
        <v>70</v>
      </c>
      <c r="E17" s="119" t="s">
        <v>93</v>
      </c>
      <c r="F17" s="119" t="s">
        <v>136</v>
      </c>
      <c r="G17" s="119" t="s">
        <v>248</v>
      </c>
      <c r="H17" s="119" t="s">
        <v>249</v>
      </c>
      <c r="I17" s="26">
        <v>13000</v>
      </c>
      <c r="J17" s="26">
        <v>13000</v>
      </c>
      <c r="K17" s="26">
        <v>13000</v>
      </c>
      <c r="L17" s="26"/>
      <c r="M17" s="26"/>
      <c r="N17" s="125"/>
      <c r="O17" s="125"/>
      <c r="P17" s="125"/>
      <c r="Q17" s="26"/>
      <c r="R17" s="26"/>
      <c r="S17" s="26"/>
      <c r="T17" s="26"/>
      <c r="U17" s="103"/>
      <c r="V17" s="26"/>
      <c r="W17" s="26"/>
    </row>
    <row r="18" s="1" customFormat="1" ht="22.5" customHeight="1" spans="1:23">
      <c r="A18" s="119" t="s">
        <v>255</v>
      </c>
      <c r="B18" s="119" t="s">
        <v>256</v>
      </c>
      <c r="C18" s="24" t="s">
        <v>254</v>
      </c>
      <c r="D18" s="119" t="s">
        <v>70</v>
      </c>
      <c r="E18" s="119" t="s">
        <v>93</v>
      </c>
      <c r="F18" s="119" t="s">
        <v>136</v>
      </c>
      <c r="G18" s="119" t="s">
        <v>250</v>
      </c>
      <c r="H18" s="119" t="s">
        <v>251</v>
      </c>
      <c r="I18" s="26">
        <v>42000</v>
      </c>
      <c r="J18" s="26">
        <v>42000</v>
      </c>
      <c r="K18" s="26">
        <v>42000</v>
      </c>
      <c r="L18" s="26"/>
      <c r="M18" s="26"/>
      <c r="N18" s="125"/>
      <c r="O18" s="125"/>
      <c r="P18" s="125"/>
      <c r="Q18" s="26"/>
      <c r="R18" s="26"/>
      <c r="S18" s="26"/>
      <c r="T18" s="26"/>
      <c r="U18" s="103"/>
      <c r="V18" s="26"/>
      <c r="W18" s="26"/>
    </row>
    <row r="19" s="1" customFormat="1" ht="22.5" customHeight="1" spans="1:23">
      <c r="A19" s="118" t="s">
        <v>257</v>
      </c>
      <c r="B19" s="27"/>
      <c r="C19" s="27"/>
      <c r="D19" s="27"/>
      <c r="E19" s="27"/>
      <c r="F19" s="27"/>
      <c r="G19" s="27"/>
      <c r="H19" s="27"/>
      <c r="I19" s="26">
        <v>40000</v>
      </c>
      <c r="J19" s="26">
        <v>40000</v>
      </c>
      <c r="K19" s="26">
        <v>40000</v>
      </c>
      <c r="L19" s="26"/>
      <c r="M19" s="26"/>
      <c r="N19" s="125"/>
      <c r="O19" s="125"/>
      <c r="P19" s="125"/>
      <c r="Q19" s="26"/>
      <c r="R19" s="26"/>
      <c r="S19" s="26"/>
      <c r="T19" s="26"/>
      <c r="U19" s="103"/>
      <c r="V19" s="26"/>
      <c r="W19" s="26"/>
    </row>
    <row r="20" s="1" customFormat="1" ht="22.5" customHeight="1" spans="1:23">
      <c r="A20" s="119" t="s">
        <v>244</v>
      </c>
      <c r="B20" s="119" t="s">
        <v>258</v>
      </c>
      <c r="C20" s="24" t="s">
        <v>257</v>
      </c>
      <c r="D20" s="119" t="s">
        <v>70</v>
      </c>
      <c r="E20" s="119" t="s">
        <v>92</v>
      </c>
      <c r="F20" s="119" t="s">
        <v>135</v>
      </c>
      <c r="G20" s="119" t="s">
        <v>214</v>
      </c>
      <c r="H20" s="119" t="s">
        <v>215</v>
      </c>
      <c r="I20" s="26">
        <v>32800</v>
      </c>
      <c r="J20" s="26">
        <v>32800</v>
      </c>
      <c r="K20" s="26">
        <v>32800</v>
      </c>
      <c r="L20" s="26"/>
      <c r="M20" s="26"/>
      <c r="N20" s="125"/>
      <c r="O20" s="125"/>
      <c r="P20" s="125"/>
      <c r="Q20" s="26"/>
      <c r="R20" s="26"/>
      <c r="S20" s="26"/>
      <c r="T20" s="26"/>
      <c r="U20" s="103"/>
      <c r="V20" s="26"/>
      <c r="W20" s="26"/>
    </row>
    <row r="21" s="1" customFormat="1" ht="22.5" customHeight="1" spans="1:23">
      <c r="A21" s="119" t="s">
        <v>244</v>
      </c>
      <c r="B21" s="119" t="s">
        <v>258</v>
      </c>
      <c r="C21" s="24" t="s">
        <v>257</v>
      </c>
      <c r="D21" s="119" t="s">
        <v>70</v>
      </c>
      <c r="E21" s="119" t="s">
        <v>92</v>
      </c>
      <c r="F21" s="119" t="s">
        <v>135</v>
      </c>
      <c r="G21" s="119" t="s">
        <v>252</v>
      </c>
      <c r="H21" s="119" t="s">
        <v>253</v>
      </c>
      <c r="I21" s="26">
        <v>7200</v>
      </c>
      <c r="J21" s="26">
        <v>7200</v>
      </c>
      <c r="K21" s="26">
        <v>7200</v>
      </c>
      <c r="L21" s="26"/>
      <c r="M21" s="26"/>
      <c r="N21" s="125"/>
      <c r="O21" s="125"/>
      <c r="P21" s="125"/>
      <c r="Q21" s="26"/>
      <c r="R21" s="26"/>
      <c r="S21" s="26"/>
      <c r="T21" s="26"/>
      <c r="U21" s="103"/>
      <c r="V21" s="26"/>
      <c r="W21" s="26"/>
    </row>
    <row r="22" s="1" customFormat="1" ht="22.5" customHeight="1" spans="1:23">
      <c r="A22" s="118" t="s">
        <v>259</v>
      </c>
      <c r="B22" s="27"/>
      <c r="C22" s="27"/>
      <c r="D22" s="27"/>
      <c r="E22" s="27"/>
      <c r="F22" s="27"/>
      <c r="G22" s="27"/>
      <c r="H22" s="27"/>
      <c r="I22" s="26">
        <v>80000</v>
      </c>
      <c r="J22" s="26">
        <v>80000</v>
      </c>
      <c r="K22" s="26">
        <v>80000</v>
      </c>
      <c r="L22" s="26"/>
      <c r="M22" s="26"/>
      <c r="N22" s="125"/>
      <c r="O22" s="125"/>
      <c r="P22" s="125"/>
      <c r="Q22" s="26"/>
      <c r="R22" s="26"/>
      <c r="S22" s="26"/>
      <c r="T22" s="26"/>
      <c r="U22" s="103"/>
      <c r="V22" s="26"/>
      <c r="W22" s="26"/>
    </row>
    <row r="23" s="1" customFormat="1" ht="22.5" customHeight="1" spans="1:23">
      <c r="A23" s="119" t="s">
        <v>244</v>
      </c>
      <c r="B23" s="119" t="s">
        <v>260</v>
      </c>
      <c r="C23" s="24" t="s">
        <v>259</v>
      </c>
      <c r="D23" s="119" t="s">
        <v>70</v>
      </c>
      <c r="E23" s="119" t="s">
        <v>93</v>
      </c>
      <c r="F23" s="119" t="s">
        <v>136</v>
      </c>
      <c r="G23" s="119" t="s">
        <v>202</v>
      </c>
      <c r="H23" s="119" t="s">
        <v>203</v>
      </c>
      <c r="I23" s="26">
        <v>3000</v>
      </c>
      <c r="J23" s="26">
        <v>3000</v>
      </c>
      <c r="K23" s="26">
        <v>3000</v>
      </c>
      <c r="L23" s="26"/>
      <c r="M23" s="26"/>
      <c r="N23" s="125"/>
      <c r="O23" s="125"/>
      <c r="P23" s="125"/>
      <c r="Q23" s="26"/>
      <c r="R23" s="26"/>
      <c r="S23" s="26"/>
      <c r="T23" s="26"/>
      <c r="U23" s="103"/>
      <c r="V23" s="26"/>
      <c r="W23" s="26"/>
    </row>
    <row r="24" s="1" customFormat="1" ht="22.5" customHeight="1" spans="1:23">
      <c r="A24" s="119" t="s">
        <v>244</v>
      </c>
      <c r="B24" s="119" t="s">
        <v>260</v>
      </c>
      <c r="C24" s="24" t="s">
        <v>259</v>
      </c>
      <c r="D24" s="119" t="s">
        <v>70</v>
      </c>
      <c r="E24" s="119" t="s">
        <v>93</v>
      </c>
      <c r="F24" s="119" t="s">
        <v>136</v>
      </c>
      <c r="G24" s="119" t="s">
        <v>261</v>
      </c>
      <c r="H24" s="119" t="s">
        <v>262</v>
      </c>
      <c r="I24" s="26">
        <v>3000</v>
      </c>
      <c r="J24" s="26">
        <v>3000</v>
      </c>
      <c r="K24" s="26">
        <v>3000</v>
      </c>
      <c r="L24" s="26"/>
      <c r="M24" s="26"/>
      <c r="N24" s="125"/>
      <c r="O24" s="125"/>
      <c r="P24" s="125"/>
      <c r="Q24" s="26"/>
      <c r="R24" s="26"/>
      <c r="S24" s="26"/>
      <c r="T24" s="26"/>
      <c r="U24" s="103"/>
      <c r="V24" s="26"/>
      <c r="W24" s="26"/>
    </row>
    <row r="25" s="1" customFormat="1" ht="22.5" customHeight="1" spans="1:23">
      <c r="A25" s="119" t="s">
        <v>244</v>
      </c>
      <c r="B25" s="119" t="s">
        <v>260</v>
      </c>
      <c r="C25" s="24" t="s">
        <v>259</v>
      </c>
      <c r="D25" s="119" t="s">
        <v>70</v>
      </c>
      <c r="E25" s="119" t="s">
        <v>93</v>
      </c>
      <c r="F25" s="119" t="s">
        <v>136</v>
      </c>
      <c r="G25" s="119" t="s">
        <v>252</v>
      </c>
      <c r="H25" s="119" t="s">
        <v>253</v>
      </c>
      <c r="I25" s="26">
        <v>74000</v>
      </c>
      <c r="J25" s="26">
        <v>74000</v>
      </c>
      <c r="K25" s="26">
        <v>74000</v>
      </c>
      <c r="L25" s="26"/>
      <c r="M25" s="26"/>
      <c r="N25" s="125"/>
      <c r="O25" s="125"/>
      <c r="P25" s="125"/>
      <c r="Q25" s="26"/>
      <c r="R25" s="26"/>
      <c r="S25" s="26"/>
      <c r="T25" s="26"/>
      <c r="U25" s="103"/>
      <c r="V25" s="26"/>
      <c r="W25" s="26"/>
    </row>
    <row r="26" s="1" customFormat="1" ht="22.5" customHeight="1" spans="1:23">
      <c r="A26" s="118" t="s">
        <v>263</v>
      </c>
      <c r="B26" s="27"/>
      <c r="C26" s="27"/>
      <c r="D26" s="27"/>
      <c r="E26" s="27"/>
      <c r="F26" s="27"/>
      <c r="G26" s="27"/>
      <c r="H26" s="27"/>
      <c r="I26" s="26">
        <v>660000</v>
      </c>
      <c r="J26" s="26">
        <v>660000</v>
      </c>
      <c r="K26" s="26"/>
      <c r="L26" s="26"/>
      <c r="M26" s="26"/>
      <c r="N26" s="125"/>
      <c r="O26" s="125"/>
      <c r="P26" s="125"/>
      <c r="Q26" s="26"/>
      <c r="R26" s="26"/>
      <c r="S26" s="26"/>
      <c r="T26" s="26"/>
      <c r="U26" s="103"/>
      <c r="V26" s="26"/>
      <c r="W26" s="26"/>
    </row>
    <row r="27" s="1" customFormat="1" ht="22.5" customHeight="1" spans="1:23">
      <c r="A27" s="119" t="s">
        <v>244</v>
      </c>
      <c r="B27" s="119" t="s">
        <v>264</v>
      </c>
      <c r="C27" s="24" t="s">
        <v>263</v>
      </c>
      <c r="D27" s="119" t="s">
        <v>70</v>
      </c>
      <c r="E27" s="119" t="s">
        <v>92</v>
      </c>
      <c r="F27" s="119" t="s">
        <v>135</v>
      </c>
      <c r="G27" s="119" t="s">
        <v>265</v>
      </c>
      <c r="H27" s="119" t="s">
        <v>81</v>
      </c>
      <c r="I27" s="26">
        <v>220000</v>
      </c>
      <c r="J27" s="26">
        <v>220000</v>
      </c>
      <c r="K27" s="26"/>
      <c r="L27" s="26"/>
      <c r="M27" s="26"/>
      <c r="N27" s="125"/>
      <c r="O27" s="125"/>
      <c r="P27" s="125"/>
      <c r="Q27" s="26"/>
      <c r="R27" s="26"/>
      <c r="S27" s="26"/>
      <c r="T27" s="26"/>
      <c r="U27" s="103"/>
      <c r="V27" s="26"/>
      <c r="W27" s="26"/>
    </row>
    <row r="28" s="1" customFormat="1" ht="22.5" customHeight="1" spans="1:23">
      <c r="A28" s="119" t="s">
        <v>244</v>
      </c>
      <c r="B28" s="119" t="s">
        <v>264</v>
      </c>
      <c r="C28" s="24" t="s">
        <v>263</v>
      </c>
      <c r="D28" s="119" t="s">
        <v>70</v>
      </c>
      <c r="E28" s="119" t="s">
        <v>92</v>
      </c>
      <c r="F28" s="119" t="s">
        <v>135</v>
      </c>
      <c r="G28" s="119" t="s">
        <v>265</v>
      </c>
      <c r="H28" s="119" t="s">
        <v>81</v>
      </c>
      <c r="I28" s="26">
        <v>220000</v>
      </c>
      <c r="J28" s="26">
        <v>220000</v>
      </c>
      <c r="K28" s="26"/>
      <c r="L28" s="26"/>
      <c r="M28" s="26"/>
      <c r="N28" s="125"/>
      <c r="O28" s="125"/>
      <c r="P28" s="125"/>
      <c r="Q28" s="26"/>
      <c r="R28" s="26"/>
      <c r="S28" s="26"/>
      <c r="T28" s="26"/>
      <c r="U28" s="103"/>
      <c r="V28" s="26"/>
      <c r="W28" s="26"/>
    </row>
    <row r="29" s="1" customFormat="1" ht="22.5" customHeight="1" spans="1:23">
      <c r="A29" s="119" t="s">
        <v>244</v>
      </c>
      <c r="B29" s="119" t="s">
        <v>264</v>
      </c>
      <c r="C29" s="24" t="s">
        <v>263</v>
      </c>
      <c r="D29" s="119" t="s">
        <v>70</v>
      </c>
      <c r="E29" s="119" t="s">
        <v>92</v>
      </c>
      <c r="F29" s="119" t="s">
        <v>135</v>
      </c>
      <c r="G29" s="119" t="s">
        <v>265</v>
      </c>
      <c r="H29" s="119" t="s">
        <v>81</v>
      </c>
      <c r="I29" s="26">
        <v>220000</v>
      </c>
      <c r="J29" s="26">
        <v>220000</v>
      </c>
      <c r="K29" s="26"/>
      <c r="L29" s="26"/>
      <c r="M29" s="26"/>
      <c r="N29" s="125"/>
      <c r="O29" s="125"/>
      <c r="P29" s="125"/>
      <c r="Q29" s="26"/>
      <c r="R29" s="26"/>
      <c r="S29" s="26"/>
      <c r="T29" s="26"/>
      <c r="U29" s="103"/>
      <c r="V29" s="26"/>
      <c r="W29" s="26"/>
    </row>
    <row r="30" s="1" customFormat="1" ht="22.5" customHeight="1" spans="1:23">
      <c r="A30" s="118" t="s">
        <v>266</v>
      </c>
      <c r="B30" s="27"/>
      <c r="C30" s="27"/>
      <c r="D30" s="27"/>
      <c r="E30" s="27"/>
      <c r="F30" s="27"/>
      <c r="G30" s="27"/>
      <c r="H30" s="27"/>
      <c r="I30" s="26">
        <v>240000</v>
      </c>
      <c r="J30" s="26">
        <v>240000</v>
      </c>
      <c r="K30" s="26">
        <v>240000</v>
      </c>
      <c r="L30" s="26"/>
      <c r="M30" s="26"/>
      <c r="N30" s="125"/>
      <c r="O30" s="125"/>
      <c r="P30" s="125"/>
      <c r="Q30" s="26"/>
      <c r="R30" s="26"/>
      <c r="S30" s="26"/>
      <c r="T30" s="26"/>
      <c r="U30" s="103"/>
      <c r="V30" s="26"/>
      <c r="W30" s="26"/>
    </row>
    <row r="31" s="1" customFormat="1" ht="22.5" customHeight="1" spans="1:23">
      <c r="A31" s="119" t="s">
        <v>244</v>
      </c>
      <c r="B31" s="119" t="s">
        <v>267</v>
      </c>
      <c r="C31" s="24" t="s">
        <v>266</v>
      </c>
      <c r="D31" s="119" t="s">
        <v>70</v>
      </c>
      <c r="E31" s="119" t="s">
        <v>92</v>
      </c>
      <c r="F31" s="119" t="s">
        <v>135</v>
      </c>
      <c r="G31" s="119" t="s">
        <v>248</v>
      </c>
      <c r="H31" s="119" t="s">
        <v>249</v>
      </c>
      <c r="I31" s="26">
        <v>14400</v>
      </c>
      <c r="J31" s="26">
        <v>14400</v>
      </c>
      <c r="K31" s="26">
        <v>14400</v>
      </c>
      <c r="L31" s="26"/>
      <c r="M31" s="26"/>
      <c r="N31" s="125"/>
      <c r="O31" s="125"/>
      <c r="P31" s="125"/>
      <c r="Q31" s="26"/>
      <c r="R31" s="26"/>
      <c r="S31" s="26"/>
      <c r="T31" s="26"/>
      <c r="U31" s="103"/>
      <c r="V31" s="26"/>
      <c r="W31" s="26"/>
    </row>
    <row r="32" s="1" customFormat="1" ht="22.5" customHeight="1" spans="1:23">
      <c r="A32" s="119" t="s">
        <v>244</v>
      </c>
      <c r="B32" s="119" t="s">
        <v>267</v>
      </c>
      <c r="C32" s="24" t="s">
        <v>266</v>
      </c>
      <c r="D32" s="119" t="s">
        <v>70</v>
      </c>
      <c r="E32" s="119" t="s">
        <v>92</v>
      </c>
      <c r="F32" s="119" t="s">
        <v>135</v>
      </c>
      <c r="G32" s="119" t="s">
        <v>252</v>
      </c>
      <c r="H32" s="119" t="s">
        <v>253</v>
      </c>
      <c r="I32" s="26">
        <v>9400</v>
      </c>
      <c r="J32" s="26">
        <v>9400</v>
      </c>
      <c r="K32" s="26">
        <v>9400</v>
      </c>
      <c r="L32" s="26"/>
      <c r="M32" s="26"/>
      <c r="N32" s="125"/>
      <c r="O32" s="125"/>
      <c r="P32" s="125"/>
      <c r="Q32" s="26"/>
      <c r="R32" s="26"/>
      <c r="S32" s="26"/>
      <c r="T32" s="26"/>
      <c r="U32" s="103"/>
      <c r="V32" s="26"/>
      <c r="W32" s="26"/>
    </row>
    <row r="33" s="1" customFormat="1" ht="22.5" customHeight="1" spans="1:23">
      <c r="A33" s="119" t="s">
        <v>244</v>
      </c>
      <c r="B33" s="119" t="s">
        <v>267</v>
      </c>
      <c r="C33" s="24" t="s">
        <v>266</v>
      </c>
      <c r="D33" s="119" t="s">
        <v>70</v>
      </c>
      <c r="E33" s="119" t="s">
        <v>92</v>
      </c>
      <c r="F33" s="119" t="s">
        <v>135</v>
      </c>
      <c r="G33" s="119" t="s">
        <v>268</v>
      </c>
      <c r="H33" s="119" t="s">
        <v>269</v>
      </c>
      <c r="I33" s="26">
        <v>211200</v>
      </c>
      <c r="J33" s="26">
        <v>211200</v>
      </c>
      <c r="K33" s="26">
        <v>211200</v>
      </c>
      <c r="L33" s="26"/>
      <c r="M33" s="26"/>
      <c r="N33" s="125"/>
      <c r="O33" s="125"/>
      <c r="P33" s="125"/>
      <c r="Q33" s="26"/>
      <c r="R33" s="26"/>
      <c r="S33" s="26"/>
      <c r="T33" s="26"/>
      <c r="U33" s="103"/>
      <c r="V33" s="26"/>
      <c r="W33" s="26"/>
    </row>
    <row r="34" s="1" customFormat="1" ht="22.5" customHeight="1" spans="1:23">
      <c r="A34" s="119" t="s">
        <v>244</v>
      </c>
      <c r="B34" s="119" t="s">
        <v>267</v>
      </c>
      <c r="C34" s="24" t="s">
        <v>266</v>
      </c>
      <c r="D34" s="119" t="s">
        <v>70</v>
      </c>
      <c r="E34" s="119" t="s">
        <v>92</v>
      </c>
      <c r="F34" s="119" t="s">
        <v>135</v>
      </c>
      <c r="G34" s="119" t="s">
        <v>208</v>
      </c>
      <c r="H34" s="119" t="s">
        <v>209</v>
      </c>
      <c r="I34" s="26">
        <v>3000</v>
      </c>
      <c r="J34" s="26">
        <v>3000</v>
      </c>
      <c r="K34" s="26">
        <v>3000</v>
      </c>
      <c r="L34" s="26"/>
      <c r="M34" s="26"/>
      <c r="N34" s="125"/>
      <c r="O34" s="125"/>
      <c r="P34" s="125"/>
      <c r="Q34" s="26"/>
      <c r="R34" s="26"/>
      <c r="S34" s="26"/>
      <c r="T34" s="26"/>
      <c r="U34" s="103"/>
      <c r="V34" s="26"/>
      <c r="W34" s="26"/>
    </row>
    <row r="35" s="1" customFormat="1" ht="22.5" customHeight="1" spans="1:23">
      <c r="A35" s="119" t="s">
        <v>244</v>
      </c>
      <c r="B35" s="119" t="s">
        <v>267</v>
      </c>
      <c r="C35" s="24" t="s">
        <v>266</v>
      </c>
      <c r="D35" s="119" t="s">
        <v>70</v>
      </c>
      <c r="E35" s="119" t="s">
        <v>93</v>
      </c>
      <c r="F35" s="119" t="s">
        <v>136</v>
      </c>
      <c r="G35" s="119" t="s">
        <v>250</v>
      </c>
      <c r="H35" s="119" t="s">
        <v>251</v>
      </c>
      <c r="I35" s="26">
        <v>2000</v>
      </c>
      <c r="J35" s="26">
        <v>2000</v>
      </c>
      <c r="K35" s="26">
        <v>2000</v>
      </c>
      <c r="L35" s="26"/>
      <c r="M35" s="26"/>
      <c r="N35" s="125"/>
      <c r="O35" s="125"/>
      <c r="P35" s="125"/>
      <c r="Q35" s="26"/>
      <c r="R35" s="26"/>
      <c r="S35" s="26"/>
      <c r="T35" s="26"/>
      <c r="U35" s="103"/>
      <c r="V35" s="26"/>
      <c r="W35" s="26"/>
    </row>
    <row r="36" s="1" customFormat="1" ht="22.5" customHeight="1" spans="1:23">
      <c r="A36" s="120" t="s">
        <v>111</v>
      </c>
      <c r="B36" s="121"/>
      <c r="C36" s="121"/>
      <c r="D36" s="121"/>
      <c r="E36" s="121"/>
      <c r="F36" s="121"/>
      <c r="G36" s="121"/>
      <c r="H36" s="122"/>
      <c r="I36" s="26">
        <v>1288540</v>
      </c>
      <c r="J36" s="26">
        <v>1080000</v>
      </c>
      <c r="K36" s="126">
        <v>420000</v>
      </c>
      <c r="L36" s="26"/>
      <c r="M36" s="26"/>
      <c r="N36" s="125">
        <v>208540</v>
      </c>
      <c r="O36" s="125"/>
      <c r="P36" s="125"/>
      <c r="Q36" s="26"/>
      <c r="R36" s="26"/>
      <c r="S36" s="26"/>
      <c r="T36" s="26"/>
      <c r="U36" s="128"/>
      <c r="V36" s="26"/>
      <c r="W36" s="26"/>
    </row>
  </sheetData>
  <mergeCells count="34">
    <mergeCell ref="A3:W3"/>
    <mergeCell ref="A4:I4"/>
    <mergeCell ref="J5:M5"/>
    <mergeCell ref="N5:P5"/>
    <mergeCell ref="R5:W5"/>
    <mergeCell ref="J6:K6"/>
    <mergeCell ref="A9:C9"/>
    <mergeCell ref="A15:C15"/>
    <mergeCell ref="A19:C19"/>
    <mergeCell ref="A22:C22"/>
    <mergeCell ref="A26:C26"/>
    <mergeCell ref="A30:C30"/>
    <mergeCell ref="A36:H3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37"/>
  <sheetViews>
    <sheetView showZeros="0" workbookViewId="0">
      <pane ySplit="1" topLeftCell="A2" activePane="bottomLeft" state="frozen"/>
      <selection/>
      <selection pane="bottomLeft" activeCell="J33" sqref="J33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3" width="17.1759259259259" customWidth="1"/>
    <col min="4" max="4" width="35.1111111111111" customWidth="1"/>
    <col min="5" max="5" width="23.5740740740741" customWidth="1"/>
    <col min="6" max="6" width="11.2777777777778" customWidth="1"/>
    <col min="7" max="7" width="10.3148148148148" customWidth="1"/>
    <col min="8" max="8" width="9.31481481481481" customWidth="1"/>
    <col min="9" max="9" width="13.4259259259259" customWidth="1"/>
    <col min="10" max="10" width="66.6666666666667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customHeight="1" spans="10:10">
      <c r="J2" s="54" t="s">
        <v>270</v>
      </c>
    </row>
    <row r="3" ht="28.5" customHeight="1" spans="1:10">
      <c r="A3" s="44" t="s">
        <v>271</v>
      </c>
      <c r="B3" s="31"/>
      <c r="C3" s="31"/>
      <c r="D3" s="31"/>
      <c r="E3" s="31"/>
      <c r="F3" s="45"/>
      <c r="G3" s="31"/>
      <c r="H3" s="45"/>
      <c r="I3" s="45"/>
      <c r="J3" s="31"/>
    </row>
    <row r="4" ht="15" customHeight="1" spans="1:1">
      <c r="A4" s="6" t="s">
        <v>2</v>
      </c>
    </row>
    <row r="5" ht="14.25" customHeight="1" spans="1:10">
      <c r="A5" s="46" t="s">
        <v>272</v>
      </c>
      <c r="B5" s="46" t="s">
        <v>273</v>
      </c>
      <c r="C5" s="46" t="s">
        <v>274</v>
      </c>
      <c r="D5" s="46" t="s">
        <v>275</v>
      </c>
      <c r="E5" s="46" t="s">
        <v>276</v>
      </c>
      <c r="F5" s="47" t="s">
        <v>277</v>
      </c>
      <c r="G5" s="46" t="s">
        <v>278</v>
      </c>
      <c r="H5" s="47" t="s">
        <v>279</v>
      </c>
      <c r="I5" s="47" t="s">
        <v>280</v>
      </c>
      <c r="J5" s="46" t="s">
        <v>281</v>
      </c>
    </row>
    <row r="6" ht="14.25" customHeight="1" spans="1:10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7">
        <v>6</v>
      </c>
      <c r="G6" s="46">
        <v>7</v>
      </c>
      <c r="H6" s="47">
        <v>8</v>
      </c>
      <c r="I6" s="47">
        <v>9</v>
      </c>
      <c r="J6" s="46">
        <v>10</v>
      </c>
    </row>
    <row r="7" s="1" customFormat="1" ht="22.5" customHeight="1" spans="1:10">
      <c r="A7" s="109" t="s">
        <v>70</v>
      </c>
      <c r="B7" s="48"/>
      <c r="C7" s="48"/>
      <c r="D7" s="48"/>
      <c r="E7" s="109"/>
      <c r="F7" s="48"/>
      <c r="G7" s="109"/>
      <c r="H7" s="48"/>
      <c r="I7" s="48"/>
      <c r="J7" s="109"/>
    </row>
    <row r="8" s="1" customFormat="1" ht="22.5" customHeight="1" spans="1:10">
      <c r="A8" s="109" t="str">
        <f>"   "&amp;"州级科普专项资金"</f>
        <v>   州级科普专项资金</v>
      </c>
      <c r="B8" s="110" t="s">
        <v>282</v>
      </c>
      <c r="C8" s="111"/>
      <c r="D8" s="111"/>
      <c r="E8" s="111"/>
      <c r="F8" s="112"/>
      <c r="G8" s="111"/>
      <c r="H8" s="112"/>
      <c r="I8" s="112"/>
      <c r="J8" s="111"/>
    </row>
    <row r="9" s="1" customFormat="1" ht="22.5" customHeight="1" spans="1:10">
      <c r="A9" s="109"/>
      <c r="B9" s="110"/>
      <c r="C9" s="111" t="s">
        <v>283</v>
      </c>
      <c r="D9" s="111" t="s">
        <v>284</v>
      </c>
      <c r="E9" s="111" t="s">
        <v>285</v>
      </c>
      <c r="F9" s="112" t="s">
        <v>286</v>
      </c>
      <c r="G9" s="111" t="s">
        <v>128</v>
      </c>
      <c r="H9" s="112" t="s">
        <v>287</v>
      </c>
      <c r="I9" s="112" t="s">
        <v>288</v>
      </c>
      <c r="J9" s="111" t="s">
        <v>289</v>
      </c>
    </row>
    <row r="10" s="1" customFormat="1" ht="22.5" customHeight="1" spans="1:10">
      <c r="A10" s="27"/>
      <c r="B10" s="27"/>
      <c r="C10" s="111" t="s">
        <v>283</v>
      </c>
      <c r="D10" s="111" t="s">
        <v>284</v>
      </c>
      <c r="E10" s="111" t="s">
        <v>290</v>
      </c>
      <c r="F10" s="112" t="s">
        <v>286</v>
      </c>
      <c r="G10" s="111" t="s">
        <v>291</v>
      </c>
      <c r="H10" s="112" t="s">
        <v>292</v>
      </c>
      <c r="I10" s="112" t="s">
        <v>288</v>
      </c>
      <c r="J10" s="111" t="s">
        <v>293</v>
      </c>
    </row>
    <row r="11" s="1" customFormat="1" ht="22.5" customHeight="1" spans="1:10">
      <c r="A11" s="27"/>
      <c r="B11" s="27"/>
      <c r="C11" s="111" t="s">
        <v>283</v>
      </c>
      <c r="D11" s="111" t="s">
        <v>284</v>
      </c>
      <c r="E11" s="111" t="s">
        <v>294</v>
      </c>
      <c r="F11" s="112" t="s">
        <v>286</v>
      </c>
      <c r="G11" s="111" t="s">
        <v>295</v>
      </c>
      <c r="H11" s="112" t="s">
        <v>287</v>
      </c>
      <c r="I11" s="112" t="s">
        <v>288</v>
      </c>
      <c r="J11" s="111" t="s">
        <v>296</v>
      </c>
    </row>
    <row r="12" s="1" customFormat="1" ht="22.5" customHeight="1" spans="1:10">
      <c r="A12" s="27"/>
      <c r="B12" s="27"/>
      <c r="C12" s="111" t="s">
        <v>283</v>
      </c>
      <c r="D12" s="111" t="s">
        <v>284</v>
      </c>
      <c r="E12" s="111" t="s">
        <v>297</v>
      </c>
      <c r="F12" s="112" t="s">
        <v>286</v>
      </c>
      <c r="G12" s="111" t="s">
        <v>298</v>
      </c>
      <c r="H12" s="112" t="s">
        <v>299</v>
      </c>
      <c r="I12" s="112" t="s">
        <v>288</v>
      </c>
      <c r="J12" s="111" t="s">
        <v>300</v>
      </c>
    </row>
    <row r="13" s="1" customFormat="1" ht="22.5" customHeight="1" spans="1:10">
      <c r="A13" s="27"/>
      <c r="B13" s="27"/>
      <c r="C13" s="111" t="s">
        <v>283</v>
      </c>
      <c r="D13" s="111" t="s">
        <v>284</v>
      </c>
      <c r="E13" s="111" t="s">
        <v>301</v>
      </c>
      <c r="F13" s="112" t="s">
        <v>286</v>
      </c>
      <c r="G13" s="111" t="s">
        <v>302</v>
      </c>
      <c r="H13" s="112" t="s">
        <v>303</v>
      </c>
      <c r="I13" s="112" t="s">
        <v>288</v>
      </c>
      <c r="J13" s="111" t="s">
        <v>293</v>
      </c>
    </row>
    <row r="14" s="1" customFormat="1" ht="22.5" customHeight="1" spans="1:10">
      <c r="A14" s="27"/>
      <c r="B14" s="27"/>
      <c r="C14" s="111" t="s">
        <v>283</v>
      </c>
      <c r="D14" s="111" t="s">
        <v>304</v>
      </c>
      <c r="E14" s="111" t="s">
        <v>305</v>
      </c>
      <c r="F14" s="112" t="s">
        <v>286</v>
      </c>
      <c r="G14" s="111" t="s">
        <v>306</v>
      </c>
      <c r="H14" s="112" t="s">
        <v>307</v>
      </c>
      <c r="I14" s="112" t="s">
        <v>288</v>
      </c>
      <c r="J14" s="114" t="s">
        <v>308</v>
      </c>
    </row>
    <row r="15" s="1" customFormat="1" ht="22.5" customHeight="1" spans="1:10">
      <c r="A15" s="27"/>
      <c r="B15" s="27"/>
      <c r="C15" s="111" t="s">
        <v>309</v>
      </c>
      <c r="D15" s="111" t="s">
        <v>310</v>
      </c>
      <c r="E15" s="111" t="s">
        <v>311</v>
      </c>
      <c r="F15" s="112" t="s">
        <v>286</v>
      </c>
      <c r="G15" s="111" t="s">
        <v>306</v>
      </c>
      <c r="H15" s="112" t="s">
        <v>307</v>
      </c>
      <c r="I15" s="112" t="s">
        <v>288</v>
      </c>
      <c r="J15" s="114" t="s">
        <v>312</v>
      </c>
    </row>
    <row r="16" s="1" customFormat="1" ht="22.5" customHeight="1" spans="1:10">
      <c r="A16" s="27"/>
      <c r="B16" s="27"/>
      <c r="C16" s="111" t="s">
        <v>313</v>
      </c>
      <c r="D16" s="111" t="s">
        <v>314</v>
      </c>
      <c r="E16" s="111" t="s">
        <v>315</v>
      </c>
      <c r="F16" s="112" t="s">
        <v>286</v>
      </c>
      <c r="G16" s="111" t="s">
        <v>316</v>
      </c>
      <c r="H16" s="112" t="s">
        <v>307</v>
      </c>
      <c r="I16" s="112" t="s">
        <v>288</v>
      </c>
      <c r="J16" s="111" t="s">
        <v>317</v>
      </c>
    </row>
    <row r="17" s="1" customFormat="1" ht="22.5" customHeight="1" spans="1:10">
      <c r="A17" s="109" t="str">
        <f>"   "&amp;"反邪教协会工作经费"</f>
        <v>   反邪教协会工作经费</v>
      </c>
      <c r="B17" s="110" t="s">
        <v>318</v>
      </c>
      <c r="C17" s="27"/>
      <c r="D17" s="27"/>
      <c r="E17" s="27"/>
      <c r="F17" s="27"/>
      <c r="G17" s="27"/>
      <c r="H17" s="27"/>
      <c r="I17" s="27"/>
      <c r="J17" s="27"/>
    </row>
    <row r="18" s="1" customFormat="1" ht="22.5" customHeight="1" spans="1:10">
      <c r="A18" s="27"/>
      <c r="B18" s="27"/>
      <c r="C18" s="111" t="s">
        <v>283</v>
      </c>
      <c r="D18" s="111" t="s">
        <v>284</v>
      </c>
      <c r="E18" s="111" t="s">
        <v>319</v>
      </c>
      <c r="F18" s="112" t="s">
        <v>286</v>
      </c>
      <c r="G18" s="111" t="s">
        <v>320</v>
      </c>
      <c r="H18" s="112" t="s">
        <v>321</v>
      </c>
      <c r="I18" s="112" t="s">
        <v>288</v>
      </c>
      <c r="J18" s="111" t="s">
        <v>322</v>
      </c>
    </row>
    <row r="19" s="1" customFormat="1" ht="22.5" customHeight="1" spans="1:10">
      <c r="A19" s="27"/>
      <c r="B19" s="27"/>
      <c r="C19" s="111" t="s">
        <v>283</v>
      </c>
      <c r="D19" s="111" t="s">
        <v>284</v>
      </c>
      <c r="E19" s="111" t="s">
        <v>323</v>
      </c>
      <c r="F19" s="112" t="s">
        <v>286</v>
      </c>
      <c r="G19" s="111" t="s">
        <v>324</v>
      </c>
      <c r="H19" s="112" t="s">
        <v>299</v>
      </c>
      <c r="I19" s="112" t="s">
        <v>288</v>
      </c>
      <c r="J19" s="111" t="s">
        <v>325</v>
      </c>
    </row>
    <row r="20" s="1" customFormat="1" ht="22.5" customHeight="1" spans="1:10">
      <c r="A20" s="27"/>
      <c r="B20" s="27"/>
      <c r="C20" s="111" t="s">
        <v>283</v>
      </c>
      <c r="D20" s="111" t="s">
        <v>304</v>
      </c>
      <c r="E20" s="111" t="s">
        <v>326</v>
      </c>
      <c r="F20" s="112" t="s">
        <v>286</v>
      </c>
      <c r="G20" s="111" t="s">
        <v>306</v>
      </c>
      <c r="H20" s="112" t="s">
        <v>307</v>
      </c>
      <c r="I20" s="112" t="s">
        <v>288</v>
      </c>
      <c r="J20" s="111" t="s">
        <v>327</v>
      </c>
    </row>
    <row r="21" s="1" customFormat="1" ht="22.5" customHeight="1" spans="1:10">
      <c r="A21" s="27"/>
      <c r="B21" s="27"/>
      <c r="C21" s="111" t="s">
        <v>283</v>
      </c>
      <c r="D21" s="111" t="s">
        <v>328</v>
      </c>
      <c r="E21" s="111" t="s">
        <v>329</v>
      </c>
      <c r="F21" s="112" t="s">
        <v>286</v>
      </c>
      <c r="G21" s="111" t="s">
        <v>306</v>
      </c>
      <c r="H21" s="112" t="s">
        <v>307</v>
      </c>
      <c r="I21" s="112" t="s">
        <v>288</v>
      </c>
      <c r="J21" s="111" t="s">
        <v>330</v>
      </c>
    </row>
    <row r="22" s="1" customFormat="1" ht="22.5" customHeight="1" spans="1:10">
      <c r="A22" s="27"/>
      <c r="B22" s="27"/>
      <c r="C22" s="111" t="s">
        <v>283</v>
      </c>
      <c r="D22" s="111" t="s">
        <v>331</v>
      </c>
      <c r="E22" s="111" t="s">
        <v>332</v>
      </c>
      <c r="F22" s="112" t="s">
        <v>286</v>
      </c>
      <c r="G22" s="111" t="s">
        <v>306</v>
      </c>
      <c r="H22" s="112" t="s">
        <v>307</v>
      </c>
      <c r="I22" s="112" t="s">
        <v>288</v>
      </c>
      <c r="J22" s="111" t="s">
        <v>333</v>
      </c>
    </row>
    <row r="23" s="1" customFormat="1" ht="22.5" customHeight="1" spans="1:10">
      <c r="A23" s="27"/>
      <c r="B23" s="27"/>
      <c r="C23" s="111" t="s">
        <v>309</v>
      </c>
      <c r="D23" s="111" t="s">
        <v>310</v>
      </c>
      <c r="E23" s="111" t="s">
        <v>334</v>
      </c>
      <c r="F23" s="112" t="s">
        <v>286</v>
      </c>
      <c r="G23" s="111" t="s">
        <v>306</v>
      </c>
      <c r="H23" s="112" t="s">
        <v>307</v>
      </c>
      <c r="I23" s="112" t="s">
        <v>288</v>
      </c>
      <c r="J23" s="114" t="s">
        <v>335</v>
      </c>
    </row>
    <row r="24" s="1" customFormat="1" ht="22.5" customHeight="1" spans="1:10">
      <c r="A24" s="27"/>
      <c r="B24" s="27"/>
      <c r="C24" s="111" t="s">
        <v>313</v>
      </c>
      <c r="D24" s="111" t="s">
        <v>314</v>
      </c>
      <c r="E24" s="111" t="s">
        <v>315</v>
      </c>
      <c r="F24" s="112" t="s">
        <v>286</v>
      </c>
      <c r="G24" s="111" t="s">
        <v>306</v>
      </c>
      <c r="H24" s="112" t="s">
        <v>307</v>
      </c>
      <c r="I24" s="112" t="s">
        <v>288</v>
      </c>
      <c r="J24" s="111" t="s">
        <v>336</v>
      </c>
    </row>
    <row r="25" s="1" customFormat="1" ht="22.5" customHeight="1" spans="1:10">
      <c r="A25" s="109" t="str">
        <f>"   "&amp;"农函大培训经费"</f>
        <v>   农函大培训经费</v>
      </c>
      <c r="B25" s="110" t="s">
        <v>337</v>
      </c>
      <c r="C25" s="27"/>
      <c r="D25" s="27"/>
      <c r="E25" s="27"/>
      <c r="F25" s="27"/>
      <c r="G25" s="27"/>
      <c r="H25" s="27"/>
      <c r="I25" s="27"/>
      <c r="J25" s="27"/>
    </row>
    <row r="26" s="1" customFormat="1" ht="22.5" customHeight="1" spans="1:10">
      <c r="A26" s="27"/>
      <c r="B26" s="27"/>
      <c r="C26" s="111" t="s">
        <v>283</v>
      </c>
      <c r="D26" s="111" t="s">
        <v>284</v>
      </c>
      <c r="E26" s="111" t="s">
        <v>338</v>
      </c>
      <c r="F26" s="112" t="s">
        <v>286</v>
      </c>
      <c r="G26" s="111" t="s">
        <v>339</v>
      </c>
      <c r="H26" s="112" t="s">
        <v>299</v>
      </c>
      <c r="I26" s="112" t="s">
        <v>288</v>
      </c>
      <c r="J26" s="111" t="s">
        <v>340</v>
      </c>
    </row>
    <row r="27" s="1" customFormat="1" ht="22.5" customHeight="1" spans="1:10">
      <c r="A27" s="27"/>
      <c r="B27" s="27"/>
      <c r="C27" s="111" t="s">
        <v>283</v>
      </c>
      <c r="D27" s="111" t="s">
        <v>284</v>
      </c>
      <c r="E27" s="111" t="s">
        <v>341</v>
      </c>
      <c r="F27" s="112" t="s">
        <v>286</v>
      </c>
      <c r="G27" s="111" t="s">
        <v>131</v>
      </c>
      <c r="H27" s="112" t="s">
        <v>299</v>
      </c>
      <c r="I27" s="112" t="s">
        <v>288</v>
      </c>
      <c r="J27" s="111" t="s">
        <v>342</v>
      </c>
    </row>
    <row r="28" s="1" customFormat="1" ht="22.5" customHeight="1" spans="1:10">
      <c r="A28" s="27"/>
      <c r="B28" s="27"/>
      <c r="C28" s="111" t="s">
        <v>283</v>
      </c>
      <c r="D28" s="111" t="s">
        <v>304</v>
      </c>
      <c r="E28" s="111" t="s">
        <v>343</v>
      </c>
      <c r="F28" s="112" t="s">
        <v>286</v>
      </c>
      <c r="G28" s="111" t="s">
        <v>306</v>
      </c>
      <c r="H28" s="112" t="s">
        <v>307</v>
      </c>
      <c r="I28" s="112" t="s">
        <v>288</v>
      </c>
      <c r="J28" s="114" t="s">
        <v>344</v>
      </c>
    </row>
    <row r="29" s="1" customFormat="1" ht="22.5" customHeight="1" spans="1:10">
      <c r="A29" s="27"/>
      <c r="B29" s="27"/>
      <c r="C29" s="111" t="s">
        <v>309</v>
      </c>
      <c r="D29" s="111" t="s">
        <v>310</v>
      </c>
      <c r="E29" s="111" t="s">
        <v>345</v>
      </c>
      <c r="F29" s="112" t="s">
        <v>286</v>
      </c>
      <c r="G29" s="111" t="s">
        <v>306</v>
      </c>
      <c r="H29" s="112" t="s">
        <v>307</v>
      </c>
      <c r="I29" s="112" t="s">
        <v>288</v>
      </c>
      <c r="J29" s="111" t="s">
        <v>346</v>
      </c>
    </row>
    <row r="30" s="1" customFormat="1" ht="42" customHeight="1" spans="1:10">
      <c r="A30" s="27"/>
      <c r="B30" s="27"/>
      <c r="C30" s="111" t="s">
        <v>313</v>
      </c>
      <c r="D30" s="111" t="s">
        <v>314</v>
      </c>
      <c r="E30" s="111" t="s">
        <v>347</v>
      </c>
      <c r="F30" s="112" t="s">
        <v>286</v>
      </c>
      <c r="G30" s="111" t="s">
        <v>306</v>
      </c>
      <c r="H30" s="112" t="s">
        <v>307</v>
      </c>
      <c r="I30" s="112" t="s">
        <v>288</v>
      </c>
      <c r="J30" s="114" t="s">
        <v>348</v>
      </c>
    </row>
    <row r="31" s="1" customFormat="1" ht="22.5" customHeight="1" spans="1:10">
      <c r="A31" s="109" t="str">
        <f>"   "&amp;"全民科学素质行动计划纲要专项工作经费"</f>
        <v>   全民科学素质行动计划纲要专项工作经费</v>
      </c>
      <c r="B31" s="110" t="s">
        <v>349</v>
      </c>
      <c r="C31" s="27"/>
      <c r="D31" s="27"/>
      <c r="E31" s="27"/>
      <c r="F31" s="27"/>
      <c r="G31" s="27"/>
      <c r="H31" s="27"/>
      <c r="I31" s="27"/>
      <c r="J31" s="27"/>
    </row>
    <row r="32" s="1" customFormat="1" ht="22.5" customHeight="1" spans="1:10">
      <c r="A32" s="27"/>
      <c r="B32" s="27"/>
      <c r="C32" s="111" t="s">
        <v>283</v>
      </c>
      <c r="D32" s="111" t="s">
        <v>284</v>
      </c>
      <c r="E32" s="111" t="s">
        <v>350</v>
      </c>
      <c r="F32" s="112" t="s">
        <v>286</v>
      </c>
      <c r="G32" s="111" t="s">
        <v>128</v>
      </c>
      <c r="H32" s="112" t="s">
        <v>287</v>
      </c>
      <c r="I32" s="112" t="s">
        <v>288</v>
      </c>
      <c r="J32" s="111" t="s">
        <v>351</v>
      </c>
    </row>
    <row r="33" s="1" customFormat="1" ht="22.5" customHeight="1" spans="1:10">
      <c r="A33" s="27"/>
      <c r="B33" s="27"/>
      <c r="C33" s="111" t="s">
        <v>283</v>
      </c>
      <c r="D33" s="111" t="s">
        <v>284</v>
      </c>
      <c r="E33" s="111" t="s">
        <v>352</v>
      </c>
      <c r="F33" s="112" t="s">
        <v>286</v>
      </c>
      <c r="G33" s="113">
        <v>1</v>
      </c>
      <c r="H33" s="112" t="s">
        <v>287</v>
      </c>
      <c r="I33" s="112" t="s">
        <v>288</v>
      </c>
      <c r="J33" s="111" t="s">
        <v>353</v>
      </c>
    </row>
    <row r="34" s="1" customFormat="1" ht="22.5" customHeight="1" spans="1:10">
      <c r="A34" s="27"/>
      <c r="B34" s="27"/>
      <c r="C34" s="111" t="s">
        <v>283</v>
      </c>
      <c r="D34" s="111" t="s">
        <v>284</v>
      </c>
      <c r="E34" s="111" t="s">
        <v>354</v>
      </c>
      <c r="F34" s="112" t="s">
        <v>286</v>
      </c>
      <c r="G34" s="111" t="s">
        <v>355</v>
      </c>
      <c r="H34" s="112" t="s">
        <v>299</v>
      </c>
      <c r="I34" s="112" t="s">
        <v>288</v>
      </c>
      <c r="J34" s="111" t="s">
        <v>356</v>
      </c>
    </row>
    <row r="35" s="1" customFormat="1" ht="22.5" customHeight="1" spans="1:10">
      <c r="A35" s="27"/>
      <c r="B35" s="27"/>
      <c r="C35" s="111" t="s">
        <v>283</v>
      </c>
      <c r="D35" s="111" t="s">
        <v>304</v>
      </c>
      <c r="E35" s="111" t="s">
        <v>305</v>
      </c>
      <c r="F35" s="112" t="s">
        <v>286</v>
      </c>
      <c r="G35" s="111" t="s">
        <v>316</v>
      </c>
      <c r="H35" s="112" t="s">
        <v>307</v>
      </c>
      <c r="I35" s="112" t="s">
        <v>288</v>
      </c>
      <c r="J35" s="111" t="s">
        <v>357</v>
      </c>
    </row>
    <row r="36" s="1" customFormat="1" ht="22.5" customHeight="1" spans="1:10">
      <c r="A36" s="27"/>
      <c r="B36" s="27"/>
      <c r="C36" s="111" t="s">
        <v>309</v>
      </c>
      <c r="D36" s="111" t="s">
        <v>310</v>
      </c>
      <c r="E36" s="111" t="s">
        <v>358</v>
      </c>
      <c r="F36" s="112" t="s">
        <v>359</v>
      </c>
      <c r="G36" s="111" t="s">
        <v>306</v>
      </c>
      <c r="H36" s="112" t="s">
        <v>307</v>
      </c>
      <c r="I36" s="112" t="s">
        <v>360</v>
      </c>
      <c r="J36" s="111" t="s">
        <v>361</v>
      </c>
    </row>
    <row r="37" s="1" customFormat="1" ht="22.5" customHeight="1" spans="1:10">
      <c r="A37" s="27"/>
      <c r="B37" s="27"/>
      <c r="C37" s="111" t="s">
        <v>313</v>
      </c>
      <c r="D37" s="111" t="s">
        <v>314</v>
      </c>
      <c r="E37" s="111" t="s">
        <v>315</v>
      </c>
      <c r="F37" s="112" t="s">
        <v>359</v>
      </c>
      <c r="G37" s="111" t="s">
        <v>362</v>
      </c>
      <c r="H37" s="112" t="s">
        <v>307</v>
      </c>
      <c r="I37" s="112" t="s">
        <v>360</v>
      </c>
      <c r="J37" s="111" t="s">
        <v>363</v>
      </c>
    </row>
  </sheetData>
  <mergeCells count="2">
    <mergeCell ref="A3:J3"/>
    <mergeCell ref="A4:H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州对下转移支付预算表09-1</vt:lpstr>
      <vt:lpstr>州对下转移支付绩效目标表09-2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翠李</cp:lastModifiedBy>
  <dcterms:created xsi:type="dcterms:W3CDTF">2025-01-21T02:50:00Z</dcterms:created>
  <dcterms:modified xsi:type="dcterms:W3CDTF">2025-02-28T02:00:13Z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7EE2F37CE83E4C14AE30E06FF76954C0_13</vt:lpwstr>
  </property>
  <property fmtid="{D5CDD505-2E9C-101B-9397-08002B2CF9AE}" pid="3" name="KSOProductBuildVer">
    <vt:lpwstr>2052-12.1.0.18276</vt:lpwstr>
  </property>
</Properties>
</file>