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03" firstSheet="7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<sst xmlns="http://schemas.openxmlformats.org/spreadsheetml/2006/main" count="1052" uniqueCount="431">
  <si>
    <t>预算01-1表</t>
  </si>
  <si>
    <t>2026年部门财务收支预算总表</t>
  </si>
  <si>
    <t>单位名称：迪庆州工业和信息化局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</si>
  <si>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</si>
  <si>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</si>
  <si>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</si>
  <si>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</si>
  <si>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</si>
  <si>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</si>
  <si>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</si>
  <si>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</si>
  <si>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</si>
  <si>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</si>
  <si>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</si>
  <si>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</si>
  <si>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</si>
  <si>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</si>
  <si>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</si>
  <si>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</si>
  <si>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</si>
  <si>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</si>
  <si>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</si>
  <si>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</si>
  <si>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</si>
  <si>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八、资源勘探工业信息等支出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</si>
  <si>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</si>
  <si>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</si>
  <si>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</si>
  <si>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</si>
  <si>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</si>
  <si>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</si>
  <si>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</si>
  <si>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</si>
  <si>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</si>
  <si>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</si>
  <si>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</si>
  <si>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</si>
  <si>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</si>
  <si>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</si>
  <si>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</si>
  <si>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</si>
  <si>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</si>
  <si>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</si>
  <si>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</si>
  <si>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</si>
  <si>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</si>
  <si>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</si>
  <si>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</si>
  <si>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</si>
  <si>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</si>
  <si>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</si>
  <si>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</si>
  <si>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</si>
  <si>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</si>
  <si>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迪庆藏族自治州工业和信息化局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</si>
  <si>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</si>
  <si>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</si>
  <si>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</si>
  <si>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</si>
  <si>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</si>
  <si>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</si>
  <si>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</si>
  <si>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</si>
  <si>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</si>
  <si>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</si>
  <si>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</si>
  <si>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</si>
  <si>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</si>
  <si>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</si>
  <si>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20104</t>
  </si>
  <si>
    <t>2010401</t>
  </si>
  <si>
    <t>2010402</t>
  </si>
  <si>
    <t>205</t>
  </si>
  <si>
    <t>教育支出</t>
  </si>
  <si>
    <t>20502</t>
  </si>
  <si>
    <t>2050203</t>
  </si>
  <si>
    <t>208</t>
  </si>
  <si>
    <t>社会保障和就业支出</t>
  </si>
  <si>
    <t>20805</t>
  </si>
  <si>
    <t>2080505</t>
  </si>
  <si>
    <t>2080506</t>
  </si>
  <si>
    <t>2080599</t>
  </si>
  <si>
    <t>20808</t>
  </si>
  <si>
    <t>2080801</t>
  </si>
  <si>
    <t>210</t>
  </si>
  <si>
    <t>卫生健康支出</t>
  </si>
  <si>
    <t>21011</t>
  </si>
  <si>
    <t>2101101</t>
  </si>
  <si>
    <t>2101102</t>
  </si>
  <si>
    <t>2101103</t>
  </si>
  <si>
    <t>2101199</t>
  </si>
  <si>
    <t>215</t>
  </si>
  <si>
    <t>资源勘探工业信息等支出</t>
  </si>
  <si>
    <t>21505</t>
  </si>
  <si>
    <t>2150508</t>
  </si>
  <si>
    <t>221</t>
  </si>
  <si>
    <t>住房保障支出</t>
  </si>
  <si>
    <t>22102</t>
  </si>
  <si>
    <t>2210201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</si>
  <si>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</si>
  <si>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</si>
  <si>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</si>
  <si>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</si>
  <si>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</si>
  <si>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</si>
  <si>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</si>
  <si>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</si>
  <si>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</si>
  <si>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</si>
  <si>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</si>
  <si>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</si>
  <si>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</si>
  <si>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</si>
  <si>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</si>
  <si>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</si>
  <si>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</si>
  <si>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</si>
  <si>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</si>
  <si>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</si>
  <si>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</si>
  <si>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</si>
  <si>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</si>
  <si>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</si>
  <si>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</si>
  <si>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</si>
  <si>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</si>
  <si>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</si>
  <si>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</si>
  <si>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</si>
  <si>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发展与改革事务</t>
  </si>
  <si>
    <t>行政运行</t>
  </si>
  <si>
    <t>一般行政管理事务</t>
  </si>
  <si>
    <t>行政事业单位养老支出</t>
  </si>
  <si>
    <t>机关事业单位基本养老保险缴费支出</t>
  </si>
  <si>
    <t>其他行政事业单位养老支出</t>
  </si>
  <si>
    <t>抚恤</t>
  </si>
  <si>
    <t>死亡抚恤</t>
  </si>
  <si>
    <t>行政事业单位医疗</t>
  </si>
  <si>
    <t>行政单位医疗</t>
  </si>
  <si>
    <t>事业单位医疗</t>
  </si>
  <si>
    <t>公务员医疗补助</t>
  </si>
  <si>
    <t>其他行政事业单位医疗支出</t>
  </si>
  <si>
    <t>工业和信息产业</t>
  </si>
  <si>
    <t>无线电及信息通信监管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</si>
  <si>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</si>
  <si>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</si>
  <si>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</si>
  <si>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</si>
  <si>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</si>
  <si>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</si>
  <si>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</si>
  <si>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</si>
  <si>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</si>
  <si>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</si>
  <si>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</si>
  <si>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</si>
  <si>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</si>
  <si>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</si>
  <si>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</si>
  <si>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</si>
  <si>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</si>
  <si>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</si>
  <si>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</si>
  <si>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</si>
  <si>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</si>
  <si>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</si>
  <si>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</si>
  <si>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</si>
  <si>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</si>
  <si>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</si>
  <si>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</si>
  <si>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</si>
  <si>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533400210000000018401</t>
  </si>
  <si>
    <t>行政人员工资支出</t>
  </si>
  <si>
    <t>30101</t>
  </si>
  <si>
    <t>基本工资</t>
  </si>
  <si>
    <t>533400210000000018402</t>
  </si>
  <si>
    <t>事业人员工资支出</t>
  </si>
  <si>
    <t>30102</t>
  </si>
  <si>
    <t>津贴补贴</t>
  </si>
  <si>
    <t>533400231100001426010</t>
  </si>
  <si>
    <t>公务员基础绩效奖</t>
  </si>
  <si>
    <t>30103</t>
  </si>
  <si>
    <t>奖金</t>
  </si>
  <si>
    <t>30107</t>
  </si>
  <si>
    <t>绩效工资</t>
  </si>
  <si>
    <t>533400231100001425997</t>
  </si>
  <si>
    <t>事业人员规范后绩效奖</t>
  </si>
  <si>
    <t>行政人员规范后绩效奖</t>
  </si>
  <si>
    <t>533400210000000018403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</si>
  <si>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</si>
  <si>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</si>
  <si>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</si>
  <si>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</si>
  <si>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</si>
  <si>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</si>
  <si>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</si>
  <si>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</si>
  <si>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</si>
  <si>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533400210000000018404</t>
  </si>
  <si>
    <t>30113</t>
  </si>
  <si>
    <t>533400210000000018412</t>
  </si>
  <si>
    <t>一般公用经费</t>
  </si>
  <si>
    <t>30206</t>
  </si>
  <si>
    <t>电费</t>
  </si>
  <si>
    <t>30207</t>
  </si>
  <si>
    <t>邮电费</t>
  </si>
  <si>
    <t>30202</t>
  </si>
  <si>
    <t>印刷费</t>
  </si>
  <si>
    <t>30217</t>
  </si>
  <si>
    <t>31002</t>
  </si>
  <si>
    <t>办公设备购置</t>
  </si>
  <si>
    <t>533400261100004897560</t>
  </si>
  <si>
    <t>福利费</t>
  </si>
  <si>
    <t>30201</t>
  </si>
  <si>
    <t>办公费</t>
  </si>
  <si>
    <t>办公取暖费</t>
  </si>
  <si>
    <t>30208</t>
  </si>
  <si>
    <t>取暖费</t>
  </si>
  <si>
    <t>533400210000000018411</t>
  </si>
  <si>
    <t>工会经费</t>
  </si>
  <si>
    <t>30228</t>
  </si>
  <si>
    <t>533400210000000018407</t>
  </si>
  <si>
    <t>公务用车运行维护费</t>
  </si>
  <si>
    <t>30231</t>
  </si>
  <si>
    <t>533400210000000018409</t>
  </si>
  <si>
    <t>行政公务交通补贴</t>
  </si>
  <si>
    <t>30239</t>
  </si>
  <si>
    <t>其他交通费用</t>
  </si>
  <si>
    <t>533400221100000252410</t>
  </si>
  <si>
    <t>公务用车租赁费</t>
  </si>
  <si>
    <t>533400241100002133346</t>
  </si>
  <si>
    <t>体检费</t>
  </si>
  <si>
    <t>30299</t>
  </si>
  <si>
    <t>其他商品和服务支出</t>
  </si>
  <si>
    <t>533400261100004897561</t>
  </si>
  <si>
    <t>离退休人员公用经费</t>
  </si>
  <si>
    <t>533400241100002133220</t>
  </si>
  <si>
    <t>迪庆州工信局遗属生活补助专项经费</t>
  </si>
  <si>
    <t>30305</t>
  </si>
  <si>
    <t>生活补助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</si>
  <si>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</si>
  <si>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</si>
  <si>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</si>
  <si>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</si>
  <si>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</si>
  <si>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</si>
  <si>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</si>
  <si>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2025年第二批无线电管理经费</t>
  </si>
  <si>
    <t>事业发展类</t>
  </si>
  <si>
    <t>533400251100004417143</t>
  </si>
  <si>
    <t>30211</t>
  </si>
  <si>
    <t>差旅费</t>
  </si>
  <si>
    <t>30213</t>
  </si>
  <si>
    <t>维修（护）费</t>
  </si>
  <si>
    <t>迪庆州工信局安全生产工作经费</t>
  </si>
  <si>
    <t>533400241100002138159</t>
  </si>
  <si>
    <t>迪庆州工业绿色发展及工业节能工作经费</t>
  </si>
  <si>
    <t>专项业务类</t>
  </si>
  <si>
    <t>533400221100000244191</t>
  </si>
  <si>
    <t>30226</t>
  </si>
  <si>
    <t>劳务费</t>
  </si>
  <si>
    <t>30227</t>
  </si>
  <si>
    <t>委托业务费</t>
  </si>
  <si>
    <t>迪庆州信息化工作经费</t>
  </si>
  <si>
    <t>533400221100000242177</t>
  </si>
  <si>
    <t>提前下达2025年中央无线电管理经费</t>
  </si>
  <si>
    <t>533400241100003359907</t>
  </si>
  <si>
    <t>30205</t>
  </si>
  <si>
    <t>水费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</si>
  <si>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</si>
  <si>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</si>
  <si>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</si>
  <si>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</si>
  <si>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</si>
  <si>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</si>
  <si>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</si>
  <si>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</si>
  <si>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</si>
  <si>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</si>
  <si>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</si>
  <si>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</si>
  <si>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提升迪庆州农村网络覆盖范围和质量，强化信息化对社会事业的促进作用，显著增强企业两化融合水平，使信息产业成为经济增长的重要引擎，同时普及党政机关及企事业单位干部职工信息化知识，提高其信息化应用能力。
</t>
  </si>
  <si>
    <t>产出指标</t>
  </si>
  <si>
    <t>数量指标</t>
  </si>
  <si>
    <t>开展工业企业节能监察工作</t>
  </si>
  <si>
    <t>&gt;=</t>
  </si>
  <si>
    <t>次</t>
  </si>
  <si>
    <t>定量指标</t>
  </si>
  <si>
    <t>反映补助政策的宣传力度情况，即通过门户网站、报刊、通信、电视、户外广告等对补助政策进行宣传</t>
  </si>
  <si>
    <t>高质量推进低碳、节能、绿色全覆盖任务。</t>
  </si>
  <si>
    <t>90</t>
  </si>
  <si>
    <t>%</t>
  </si>
  <si>
    <t>高质量推进低碳、节能、绿色全覆盖工业企业达90%以上。</t>
  </si>
  <si>
    <t>绿色工业节能专业技术人员</t>
  </si>
  <si>
    <t>=</t>
  </si>
  <si>
    <t>编外人员工资和五险</t>
  </si>
  <si>
    <t>元</t>
  </si>
  <si>
    <t>4000元/人*3人*12月=144000元，五险6000元。</t>
  </si>
  <si>
    <t>工业节能管理及节能监察委托业务支出</t>
  </si>
  <si>
    <t>委托业务支出</t>
  </si>
  <si>
    <t>20000/年律师费，委托第三方审计及固定资产盘点费80000元。</t>
  </si>
  <si>
    <t>发放宣传册，组织企业培训</t>
  </si>
  <si>
    <t>发放宣传册不少于500册，组织企业培训不少于2次/年</t>
  </si>
  <si>
    <t>工业节能执法检查</t>
  </si>
  <si>
    <t>每年不得少于一次工业节能执法检查</t>
  </si>
  <si>
    <t>效益指标</t>
  </si>
  <si>
    <t>政策知晓率</t>
  </si>
  <si>
    <t>100</t>
  </si>
  <si>
    <t>反映补助政策的宣传效果情况。</t>
  </si>
  <si>
    <t>每季度到工业企业督查节能、低碳、绿色产业等推进情况</t>
  </si>
  <si>
    <t>满意度指标</t>
  </si>
  <si>
    <t>服务对象满意度</t>
  </si>
  <si>
    <t>受益对象满意度</t>
  </si>
  <si>
    <t>反映获补助受益对象的满意程度。</t>
  </si>
  <si>
    <t>质量指标</t>
  </si>
  <si>
    <t>信息化技术专家评审费</t>
  </si>
  <si>
    <t>2800</t>
  </si>
  <si>
    <t>400元/半天·人×7人＝0.28万元</t>
  </si>
  <si>
    <t>信息化技术专家实地调研餐费标准</t>
  </si>
  <si>
    <t>9000</t>
  </si>
  <si>
    <t>15天/次×3人×100元/天·人×2次＝0.9万元</t>
  </si>
  <si>
    <t>工业企业实地调研住宿标准</t>
  </si>
  <si>
    <t>34200</t>
  </si>
  <si>
    <t>15天/次×3人×380元/天·人×2次＝3.42万元</t>
  </si>
  <si>
    <t>信息化技术专家异地评审住宿费</t>
  </si>
  <si>
    <t>1900</t>
  </si>
  <si>
    <t>380元/天·人×5人＝0.19万元</t>
  </si>
  <si>
    <t>两化融合专家异地评审往返城市间交通费</t>
  </si>
  <si>
    <t>2450</t>
  </si>
  <si>
    <t>245元/次·人×5人×2次＝0.245万元</t>
  </si>
  <si>
    <t>家庭千兆光纤覆盖率</t>
  </si>
  <si>
    <t>全年完成家庭千兆光纤覆盖率100%</t>
  </si>
  <si>
    <t>通信基础设施建设</t>
  </si>
  <si>
    <t>80</t>
  </si>
  <si>
    <t>通信技术设施建设包括5G基站、4G基站的建设率及覆盖率</t>
  </si>
  <si>
    <t>增强企业两化融合水平培训</t>
  </si>
  <si>
    <t>每年不少于1次到大型工业两化融合水平现场培训</t>
  </si>
  <si>
    <t>按照党组学习要求普及党政机关及企事业单位干部职工信息化知识</t>
  </si>
  <si>
    <t>社会效益</t>
  </si>
  <si>
    <t>政策知晓率=调查中补助政策知晓率/调查总人数*100%</t>
  </si>
  <si>
    <t>发放信息化及无线电相关宣传资料</t>
  </si>
  <si>
    <t>册</t>
  </si>
  <si>
    <t>反映受益对象满意程度</t>
  </si>
  <si>
    <t>按照安全生产目标责任和考评细则要求完成目标任务</t>
  </si>
  <si>
    <t>落实安全生产治本攻坚行动</t>
  </si>
  <si>
    <t>年</t>
  </si>
  <si>
    <t>落实安全生产治本攻坚3年行动</t>
  </si>
  <si>
    <t>落实消防安全基层基础</t>
  </si>
  <si>
    <t>一年</t>
  </si>
  <si>
    <t>建立消防站</t>
  </si>
  <si>
    <t>严格防范矿山企业安全生产</t>
  </si>
  <si>
    <t>按季度到工业企业调研安全生产工作</t>
  </si>
  <si>
    <t>落实电动自行车安全隐患</t>
  </si>
  <si>
    <t>按照安全生产目标责任和考评细则要求完成目标任务、迪庆州安全生产委员会办公室关于印发2024年度安全生产和消防安全目标责任制考评细则的函</t>
  </si>
  <si>
    <t>可持续影响</t>
  </si>
  <si>
    <t>工业企业对象的满意度</t>
  </si>
  <si>
    <t>预算06表</t>
  </si>
  <si>
    <t>2026年政府性基金预算支出预算表</t>
  </si>
  <si>
    <t>政府性基金预算支出</t>
  </si>
  <si>
    <t>说明：本单位2026年没有政府性基金预算支出预算支出。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</si>
  <si>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</si>
  <si>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</si>
  <si>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</si>
  <si>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</si>
  <si>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</si>
  <si>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</si>
  <si>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</si>
  <si>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</si>
  <si>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</si>
  <si>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</si>
  <si>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</si>
  <si>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</si>
  <si>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公务用车维修保养费</t>
  </si>
  <si>
    <t>C23120301 车辆维修和保养服务</t>
  </si>
  <si>
    <t>公务用车保险费</t>
  </si>
  <si>
    <t>C1804010201 机动车保险服务</t>
  </si>
  <si>
    <t>材料装订印刷费</t>
  </si>
  <si>
    <t>C2309019999 其他印刷服务</t>
  </si>
  <si>
    <t>采购办公设备</t>
  </si>
  <si>
    <t>A02021118 扫描仪</t>
  </si>
  <si>
    <t>A02021119 条码扫描器</t>
  </si>
  <si>
    <t>采购彩色打印机</t>
  </si>
  <si>
    <t>A02021004 A4彩色打印机</t>
  </si>
  <si>
    <t>采购双面扫描仪</t>
  </si>
  <si>
    <t>预算08表</t>
  </si>
  <si>
    <t>2026年部门政府购买服务预算表</t>
  </si>
  <si>
    <t>政府购买服务项目</t>
  </si>
  <si>
    <t>政府购买服务目录</t>
  </si>
  <si>
    <t>说明：本单位2026年没有政府购买服务的预算支出。</t>
  </si>
  <si>
    <t>预算09-1表</t>
  </si>
  <si>
    <t>2026年州对下转移支付预算表</t>
  </si>
  <si>
    <t>单位名称（项目）</t>
  </si>
  <si>
    <t>地区</t>
  </si>
  <si>
    <t>政府性基金</t>
  </si>
  <si>
    <t>香格里拉</t>
  </si>
  <si>
    <t>维西</t>
  </si>
  <si>
    <t>德钦</t>
  </si>
  <si>
    <t>香格里拉产业园区</t>
  </si>
  <si>
    <t>未分配到地区数</t>
  </si>
  <si>
    <t>说明：本单位2026年没有对下转移支付预算支出。</t>
  </si>
  <si>
    <t>预算09-2表</t>
  </si>
  <si>
    <t>2026年州对下转移支付绩效目标表</t>
  </si>
  <si>
    <t>说明：本单位2026年没有州对下转移支付预算项目支出。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</si>
  <si>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</si>
  <si>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</si>
  <si>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</si>
  <si>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</si>
  <si>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</si>
  <si>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</si>
  <si>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</si>
  <si>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</si>
  <si>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</si>
  <si>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</si>
  <si>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</si>
  <si>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</si>
  <si>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说明：本单位2026年没有新增的土地、房屋、公务用车购置等资产配置预算。</t>
  </si>
  <si>
    <t>预算11表</t>
  </si>
  <si>
    <t>2026年上级转移支付补助项目支出预算表</t>
  </si>
  <si>
    <t>上级补助</t>
  </si>
  <si>
    <t>说明：本单位2026年没有上级转移支付补助项目支出预算。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</si>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</sst>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7" applyNumberFormat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39" fillId="5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0" fontId="11" fillId="0" borderId="7">
      <alignment horizontal="right"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</cellStyleXfs>
  <cellXfs count="225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49" fontId="6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0" fontId="6" fillId="0" borderId="7" xfId="0" applyFont="1" applyFill="1" applyBorder="1" applyAlignment="1" applyProtection="1">
      <alignment horizontal="left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78" fontId="8" fillId="0" borderId="7" xfId="54" applyNumberFormat="1" applyFont="1" applyBorder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178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0" fillId="0" borderId="0" xfId="0" applyFont="1" applyBorder="1"/>
    <xf numFmtId="49" fontId="11" fillId="0" borderId="0" xfId="53" applyNumberFormat="1" applyFont="1" applyBorder="1">
      <alignment horizontal="left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80" fontId="11" fillId="0" borderId="7" xfId="56" applyNumberFormat="1" applyFont="1" applyBorder="1">
      <alignment horizontal="right" vertical="center"/>
    </xf>
    <xf numFmtId="178" fontId="11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178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8" fontId="6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49" fontId="6" fillId="0" borderId="7" xfId="53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4" fontId="7" fillId="0" borderId="12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right" vertical="center"/>
    </xf>
    <xf numFmtId="4" fontId="4" fillId="0" borderId="12" xfId="0" applyNumberFormat="1" applyFont="1" applyFill="1" applyBorder="1" applyAlignment="1" applyProtection="1">
      <alignment horizontal="right" vertical="center"/>
      <protection locked="0"/>
    </xf>
    <xf numFmtId="0" fontId="7" fillId="0" borderId="12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18" fillId="0" borderId="0" xfId="0" applyFont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</xf>
    <xf numFmtId="0" fontId="21" fillId="0" borderId="7" xfId="0" applyFont="1" applyFill="1" applyBorder="1" applyAlignment="1" applyProtection="1">
      <alignment horizontal="left" vertical="center" wrapText="1"/>
    </xf>
    <xf numFmtId="0" fontId="21" fillId="0" borderId="7" xfId="0" applyFont="1" applyFill="1" applyBorder="1" applyAlignment="1" applyProtection="1">
      <alignment vertical="center"/>
    </xf>
    <xf numFmtId="0" fontId="21" fillId="0" borderId="7" xfId="0" applyFont="1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vertical="top"/>
      <protection locked="0"/>
    </xf>
    <xf numFmtId="49" fontId="6" fillId="0" borderId="7" xfId="53" applyFont="1">
      <alignment horizontal="left" vertical="center" wrapText="1"/>
    </xf>
    <xf numFmtId="49" fontId="6" fillId="0" borderId="7" xfId="53" applyFont="1" applyAlignment="1">
      <alignment horizontal="left" vertical="center" wrapText="1"/>
    </xf>
    <xf numFmtId="0" fontId="2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178" fontId="6" fillId="0" borderId="7" xfId="54" applyFont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vertical="center"/>
    </xf>
    <xf numFmtId="0" fontId="22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left" vertical="center" indent="1"/>
    </xf>
    <xf numFmtId="0" fontId="6" fillId="0" borderId="7" xfId="0" applyFont="1" applyFill="1" applyBorder="1" applyAlignment="1" applyProtection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" fontId="6" fillId="0" borderId="7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2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4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4" fontId="7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0" fontId="2" fillId="0" borderId="0" xfId="0" applyFont="1" applyBorder="1" applyProtection="1"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6" fillId="0" borderId="7" xfId="53" applyNumberFormat="1" applyFont="1" applyBorder="1" quotePrefix="1">
      <alignment horizontal="left" vertical="center" wrapText="1"/>
    </xf>
    <xf numFmtId="0" fontId="6" fillId="0" borderId="0" xfId="0" applyFont="1" applyBorder="1" applyAlignment="1" quotePrefix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D12" sqref="D12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115" t="s">
        <v>0</v>
      </c>
    </row>
    <row r="2" ht="36" customHeight="1" spans="1:4">
      <c r="A2" s="55" t="s">
        <v>1</v>
      </c>
      <c r="B2" s="217"/>
      <c r="C2" s="217"/>
      <c r="D2" s="217"/>
    </row>
    <row r="3" ht="21" customHeight="1" spans="1:4">
      <c r="A3" s="225" t="s">
        <v>2</v>
      </c>
      <c r="B3" s="180"/>
      <c r="C3" s="180"/>
      <c r="D3" s="113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89" t="s">
        <v>9</v>
      </c>
      <c r="B7" s="165">
        <v>10004991.06</v>
      </c>
      <c r="C7" s="226" t="s">
        <v>10</v>
      </c>
      <c r="D7" s="165">
        <v>7435823.22</v>
      </c>
    </row>
    <row r="8" ht="25.4" customHeight="1" spans="1:4">
      <c r="A8" s="189" t="s">
        <v>11</v>
      </c>
      <c r="B8" s="165"/>
      <c r="C8" s="226" t="s">
        <v>12</v>
      </c>
      <c r="D8" s="165"/>
    </row>
    <row r="9" ht="25.4" customHeight="1" spans="1:4">
      <c r="A9" s="189" t="s">
        <v>13</v>
      </c>
      <c r="B9" s="165"/>
      <c r="C9" s="226" t="s">
        <v>14</v>
      </c>
      <c r="D9" s="165">
        <v>975524.64</v>
      </c>
    </row>
    <row r="10" ht="25.4" customHeight="1" spans="1:4">
      <c r="A10" s="189" t="s">
        <v>15</v>
      </c>
      <c r="B10" s="107"/>
      <c r="C10" s="226" t="s">
        <v>16</v>
      </c>
      <c r="D10" s="165">
        <v>866085.72</v>
      </c>
    </row>
    <row r="11" ht="25.4" customHeight="1" spans="1:4">
      <c r="A11" s="189" t="s">
        <v>17</v>
      </c>
      <c r="B11" s="165"/>
      <c r="C11" s="226" t="s">
        <v>18</v>
      </c>
      <c r="D11" s="165"/>
    </row>
    <row r="12" ht="25.4" customHeight="1" spans="1:4">
      <c r="A12" s="189" t="s">
        <v>19</v>
      </c>
      <c r="B12" s="107"/>
      <c r="C12" s="226" t="s">
        <v>20</v>
      </c>
      <c r="D12" s="165">
        <v>727557.48</v>
      </c>
    </row>
    <row r="13" ht="25.4" customHeight="1" spans="1:4">
      <c r="A13" s="189" t="s">
        <v>21</v>
      </c>
      <c r="B13" s="107"/>
      <c r="C13" s="226" t="s">
        <v>22</v>
      </c>
      <c r="D13" s="165"/>
    </row>
    <row r="14" ht="25.4" customHeight="1" spans="1:4">
      <c r="A14" s="189" t="s">
        <v>23</v>
      </c>
      <c r="B14" s="107"/>
      <c r="C14" s="22" t="s">
        <v>24</v>
      </c>
      <c r="D14" s="165">
        <v>438156.97</v>
      </c>
    </row>
    <row r="15" ht="25.4" customHeight="1" spans="1:4">
      <c r="A15" s="218" t="s">
        <v>25</v>
      </c>
      <c r="B15" s="107"/>
      <c r="C15" s="22"/>
      <c r="D15" s="165"/>
    </row>
    <row r="16" ht="25.4" customHeight="1" spans="1:4">
      <c r="A16" s="218" t="s">
        <v>26</v>
      </c>
      <c r="B16" s="165"/>
      <c r="C16" s="22"/>
      <c r="D16" s="165"/>
    </row>
    <row r="17" ht="25.4" customHeight="1" spans="1:4">
      <c r="A17" s="219" t="s">
        <v>27</v>
      </c>
      <c r="B17" s="165">
        <v>10004991.06</v>
      </c>
      <c r="C17" s="190" t="s">
        <v>28</v>
      </c>
      <c r="D17" s="184">
        <v>10443148.03</v>
      </c>
    </row>
    <row r="18" ht="25.4" customHeight="1" spans="1:4">
      <c r="A18" s="220" t="s">
        <v>29</v>
      </c>
      <c r="B18" s="184">
        <v>438156.97</v>
      </c>
      <c r="C18" s="221" t="s">
        <v>30</v>
      </c>
      <c r="D18" s="222"/>
    </row>
    <row r="19" ht="25.4" customHeight="1" spans="1:4">
      <c r="A19" s="223" t="s">
        <v>31</v>
      </c>
      <c r="B19" s="165">
        <v>438156.97</v>
      </c>
      <c r="C19" s="187" t="s">
        <v>31</v>
      </c>
      <c r="D19" s="107"/>
    </row>
    <row r="20" ht="25.4" customHeight="1" spans="1:4">
      <c r="A20" s="223" t="s">
        <v>32</v>
      </c>
      <c r="B20" s="165"/>
      <c r="C20" s="187" t="s">
        <v>33</v>
      </c>
      <c r="D20" s="107"/>
    </row>
    <row r="21" ht="25.4" customHeight="1" spans="1:4">
      <c r="A21" s="224" t="s">
        <v>34</v>
      </c>
      <c r="B21" s="184">
        <v>10443148.03</v>
      </c>
      <c r="C21" s="190" t="s">
        <v>35</v>
      </c>
      <c r="D21" s="112">
        <v>10443148.03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7"/>
  <sheetViews>
    <sheetView showZeros="0" workbookViewId="0">
      <selection activeCell="B21" sqref="B21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123" t="s">
        <v>357</v>
      </c>
    </row>
    <row r="2" ht="28.5" customHeight="1" spans="1:6">
      <c r="A2" s="31" t="s">
        <v>358</v>
      </c>
      <c r="B2" s="31"/>
      <c r="C2" s="31"/>
      <c r="D2" s="31"/>
      <c r="E2" s="31"/>
      <c r="F2" s="31"/>
    </row>
    <row r="3" ht="15" customHeight="1" spans="1:6">
      <c r="A3" s="124" t="s">
        <v>2</v>
      </c>
      <c r="B3" s="125"/>
      <c r="C3" s="125"/>
      <c r="D3" s="67"/>
      <c r="E3" s="67"/>
      <c r="F3" s="126" t="s">
        <v>3</v>
      </c>
    </row>
    <row r="4" ht="18.75" customHeight="1" spans="1:6">
      <c r="A4" s="10" t="s">
        <v>157</v>
      </c>
      <c r="B4" s="10" t="s">
        <v>57</v>
      </c>
      <c r="C4" s="10" t="s">
        <v>58</v>
      </c>
      <c r="D4" s="16" t="s">
        <v>359</v>
      </c>
      <c r="E4" s="127"/>
      <c r="F4" s="127"/>
    </row>
    <row r="5" ht="30" customHeight="1" spans="1:6">
      <c r="A5" s="19"/>
      <c r="B5" s="19"/>
      <c r="C5" s="19"/>
      <c r="D5" s="16" t="s">
        <v>40</v>
      </c>
      <c r="E5" s="127" t="s">
        <v>66</v>
      </c>
      <c r="F5" s="127" t="s">
        <v>67</v>
      </c>
    </row>
    <row r="6" ht="16.5" customHeight="1" spans="1:6">
      <c r="A6" s="127">
        <v>1</v>
      </c>
      <c r="B6" s="127">
        <v>2</v>
      </c>
      <c r="C6" s="127">
        <v>3</v>
      </c>
      <c r="D6" s="127">
        <v>4</v>
      </c>
      <c r="E6" s="127">
        <v>5</v>
      </c>
      <c r="F6" s="127">
        <v>6</v>
      </c>
    </row>
    <row r="7" ht="24" customHeight="1" spans="1:6">
      <c r="A7" s="127"/>
      <c r="B7" s="127"/>
      <c r="C7" s="127"/>
      <c r="D7" s="127"/>
      <c r="E7" s="127"/>
      <c r="F7" s="127"/>
    </row>
    <row r="8" ht="24" customHeight="1" spans="1:6">
      <c r="A8" s="127"/>
      <c r="B8" s="127"/>
      <c r="C8" s="127"/>
      <c r="D8" s="127"/>
      <c r="E8" s="127"/>
      <c r="F8" s="127"/>
    </row>
    <row r="9" ht="24" customHeight="1" spans="1:6">
      <c r="A9" s="127"/>
      <c r="B9" s="127"/>
      <c r="C9" s="127"/>
      <c r="D9" s="127"/>
      <c r="E9" s="127"/>
      <c r="F9" s="127"/>
    </row>
    <row r="10" ht="24" customHeight="1" spans="1:6">
      <c r="A10" s="127"/>
      <c r="B10" s="127"/>
      <c r="C10" s="127"/>
      <c r="D10" s="127"/>
      <c r="E10" s="127"/>
      <c r="F10" s="127"/>
    </row>
    <row r="11" ht="24" customHeight="1" spans="1:6">
      <c r="A11" s="127"/>
      <c r="B11" s="127"/>
      <c r="C11" s="127"/>
      <c r="D11" s="127"/>
      <c r="E11" s="127"/>
      <c r="F11" s="127"/>
    </row>
    <row r="12" ht="24" customHeight="1" spans="1:6">
      <c r="A12" s="34"/>
      <c r="B12" s="34"/>
      <c r="C12" s="34"/>
      <c r="D12" s="23"/>
      <c r="E12" s="23"/>
      <c r="F12" s="23"/>
    </row>
    <row r="13" s="1" customFormat="1" ht="17.25" customHeight="1" spans="1:6">
      <c r="A13" s="128" t="s">
        <v>99</v>
      </c>
      <c r="B13" s="129"/>
      <c r="C13" s="129" t="s">
        <v>99</v>
      </c>
      <c r="D13" s="30"/>
      <c r="E13" s="30"/>
      <c r="F13" s="30"/>
    </row>
    <row r="17" customHeight="1" spans="1:1">
      <c r="A17" t="s">
        <v>360</v>
      </c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topLeftCell="A2" workbookViewId="0">
      <selection activeCell="G26" sqref="G26"/>
    </sheetView>
  </sheetViews>
  <sheetFormatPr defaultColWidth="10.3833333333333" defaultRowHeight="14.25" customHeight="1"/>
  <cols>
    <col min="1" max="1" width="33.375" customWidth="1"/>
    <col min="2" max="3" width="24.5" customWidth="1"/>
    <col min="4" max="4" width="13.125" customWidth="1"/>
    <col min="5" max="5" width="11.625" customWidth="1"/>
    <col min="6" max="6" width="20.75" customWidth="1"/>
    <col min="7" max="16384" width="10.3833333333333" customWidth="1"/>
  </cols>
  <sheetData>
    <row r="1" ht="13.5" customHeight="1" spans="1:17">
      <c r="O1" s="54"/>
      <c r="P1" s="54"/>
      <c r="Q1" s="113" t="s">
        <v>361</v>
      </c>
    </row>
    <row r="2" ht="27.75" customHeight="1" spans="1:17">
      <c r="A2" s="64" t="s">
        <v>362</v>
      </c>
      <c r="B2" s="31"/>
      <c r="C2" s="31"/>
      <c r="D2" s="31"/>
      <c r="E2" s="31"/>
      <c r="F2" s="31"/>
      <c r="G2" s="31"/>
      <c r="H2" s="31"/>
      <c r="I2" s="31"/>
      <c r="J2" s="31"/>
      <c r="K2" s="56"/>
      <c r="L2" s="31"/>
      <c r="M2" s="31"/>
      <c r="N2" s="31"/>
      <c r="O2" s="56"/>
      <c r="P2" s="56"/>
      <c r="Q2" s="31"/>
    </row>
    <row r="3" ht="18.75" customHeight="1" spans="1:17">
      <c r="A3" s="114" t="s">
        <v>2</v>
      </c>
      <c r="B3" s="7"/>
      <c r="C3" s="7"/>
      <c r="D3" s="7"/>
      <c r="E3" s="7"/>
      <c r="F3" s="7"/>
      <c r="G3" s="7"/>
      <c r="H3" s="7"/>
      <c r="I3" s="7"/>
      <c r="J3" s="7"/>
      <c r="O3" s="90"/>
      <c r="P3" s="90"/>
      <c r="Q3" s="115" t="s">
        <v>148</v>
      </c>
    </row>
    <row r="4" ht="15.75" customHeight="1" spans="1:17">
      <c r="A4" s="10" t="s">
        <v>363</v>
      </c>
      <c r="B4" s="92" t="s">
        <v>364</v>
      </c>
      <c r="C4" s="92" t="s">
        <v>365</v>
      </c>
      <c r="D4" s="92" t="s">
        <v>366</v>
      </c>
      <c r="E4" s="92" t="s">
        <v>367</v>
      </c>
      <c r="F4" s="92" t="s">
        <v>368</v>
      </c>
      <c r="G4" s="72" t="s">
        <v>164</v>
      </c>
      <c r="H4" s="72"/>
      <c r="I4" s="72"/>
      <c r="J4" s="72"/>
      <c r="K4" s="93"/>
      <c r="L4" s="72"/>
      <c r="M4" s="72"/>
      <c r="N4" s="72"/>
      <c r="O4" s="94"/>
      <c r="P4" s="93"/>
      <c r="Q4" s="95"/>
    </row>
    <row r="5" ht="17.25" customHeight="1" spans="1:17">
      <c r="A5" s="15"/>
      <c r="B5" s="96"/>
      <c r="C5" s="96"/>
      <c r="D5" s="96"/>
      <c r="E5" s="96"/>
      <c r="F5" s="96"/>
      <c r="G5" s="96" t="s">
        <v>40</v>
      </c>
      <c r="H5" s="96" t="s">
        <v>43</v>
      </c>
      <c r="I5" s="96" t="s">
        <v>369</v>
      </c>
      <c r="J5" s="96" t="s">
        <v>370</v>
      </c>
      <c r="K5" s="97" t="s">
        <v>371</v>
      </c>
      <c r="L5" s="98" t="s">
        <v>372</v>
      </c>
      <c r="M5" s="98"/>
      <c r="N5" s="98"/>
      <c r="O5" s="99"/>
      <c r="P5" s="100"/>
      <c r="Q5" s="101"/>
    </row>
    <row r="6" ht="54" customHeight="1" spans="1:17">
      <c r="A6" s="18"/>
      <c r="B6" s="101"/>
      <c r="C6" s="101"/>
      <c r="D6" s="101"/>
      <c r="E6" s="101"/>
      <c r="F6" s="101"/>
      <c r="G6" s="101"/>
      <c r="H6" s="101" t="s">
        <v>42</v>
      </c>
      <c r="I6" s="101"/>
      <c r="J6" s="101"/>
      <c r="K6" s="102"/>
      <c r="L6" s="101" t="s">
        <v>42</v>
      </c>
      <c r="M6" s="101" t="s">
        <v>53</v>
      </c>
      <c r="N6" s="101" t="s">
        <v>171</v>
      </c>
      <c r="O6" s="103" t="s">
        <v>49</v>
      </c>
      <c r="P6" s="102" t="s">
        <v>50</v>
      </c>
      <c r="Q6" s="101" t="s">
        <v>51</v>
      </c>
    </row>
    <row r="7" ht="15" customHeight="1" spans="1:17">
      <c r="A7" s="19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7">
        <v>7</v>
      </c>
      <c r="H7" s="117">
        <v>8</v>
      </c>
      <c r="I7" s="117">
        <v>9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>
        <v>15</v>
      </c>
      <c r="P7" s="117">
        <v>16</v>
      </c>
      <c r="Q7" s="117">
        <v>17</v>
      </c>
    </row>
    <row r="8" ht="21" customHeight="1" spans="1:17">
      <c r="A8" s="118" t="str">
        <f>"    "&amp;"公务用车运行维护费"</f>
        <v>    公务用车运行维护费</v>
      </c>
      <c r="B8" s="119" t="s">
        <v>373</v>
      </c>
      <c r="C8" s="119" t="s">
        <v>374</v>
      </c>
      <c r="D8" s="119" t="s">
        <v>297</v>
      </c>
      <c r="E8" s="120">
        <v>2</v>
      </c>
      <c r="F8" s="121">
        <v>7400</v>
      </c>
      <c r="G8" s="121">
        <v>7400</v>
      </c>
      <c r="H8" s="121">
        <v>7400</v>
      </c>
      <c r="I8" s="23"/>
      <c r="J8" s="23"/>
      <c r="K8" s="23"/>
      <c r="L8" s="23"/>
      <c r="M8" s="23"/>
      <c r="N8" s="23"/>
      <c r="O8" s="23"/>
      <c r="P8" s="23"/>
      <c r="Q8" s="23"/>
    </row>
    <row r="9" ht="21" customHeight="1" spans="1:17">
      <c r="A9" s="118" t="str">
        <f>"    "&amp;"公务用车运行维护费"</f>
        <v>    公务用车运行维护费</v>
      </c>
      <c r="B9" s="119" t="s">
        <v>375</v>
      </c>
      <c r="C9" s="119" t="s">
        <v>376</v>
      </c>
      <c r="D9" s="119" t="s">
        <v>297</v>
      </c>
      <c r="E9" s="120">
        <v>2</v>
      </c>
      <c r="F9" s="121">
        <v>7600</v>
      </c>
      <c r="G9" s="121">
        <v>7600</v>
      </c>
      <c r="H9" s="121">
        <v>7600</v>
      </c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118" t="str">
        <f t="shared" ref="A10:A12" si="0">"    "&amp;"一般公用经费"</f>
        <v>    一般公用经费</v>
      </c>
      <c r="B10" s="119" t="s">
        <v>377</v>
      </c>
      <c r="C10" s="119" t="s">
        <v>378</v>
      </c>
      <c r="D10" s="119" t="s">
        <v>297</v>
      </c>
      <c r="E10" s="120">
        <v>1</v>
      </c>
      <c r="F10" s="121">
        <v>10000</v>
      </c>
      <c r="G10" s="121">
        <v>10000</v>
      </c>
      <c r="H10" s="121">
        <v>10000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118" t="str">
        <f t="shared" si="0"/>
        <v>    一般公用经费</v>
      </c>
      <c r="B11" s="119" t="s">
        <v>379</v>
      </c>
      <c r="C11" s="119" t="s">
        <v>380</v>
      </c>
      <c r="D11" s="119" t="s">
        <v>297</v>
      </c>
      <c r="E11" s="120">
        <v>1</v>
      </c>
      <c r="F11" s="121">
        <v>5000</v>
      </c>
      <c r="G11" s="121">
        <v>5000</v>
      </c>
      <c r="H11" s="121">
        <v>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1" customHeight="1" spans="1:17">
      <c r="A12" s="118" t="str">
        <f t="shared" si="0"/>
        <v>    一般公用经费</v>
      </c>
      <c r="B12" s="119" t="s">
        <v>211</v>
      </c>
      <c r="C12" s="119" t="s">
        <v>381</v>
      </c>
      <c r="D12" s="119" t="s">
        <v>297</v>
      </c>
      <c r="E12" s="120">
        <v>1</v>
      </c>
      <c r="F12" s="121">
        <v>10000</v>
      </c>
      <c r="G12" s="121">
        <v>10000</v>
      </c>
      <c r="H12" s="121">
        <v>10000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21" customHeight="1" spans="1:17">
      <c r="A13" s="118" t="str">
        <f>"    "&amp;"迪庆州工业绿色发展及工业节能工作经费"</f>
        <v>    迪庆州工业绿色发展及工业节能工作经费</v>
      </c>
      <c r="B13" s="119" t="s">
        <v>382</v>
      </c>
      <c r="C13" s="119" t="s">
        <v>383</v>
      </c>
      <c r="D13" s="119" t="s">
        <v>297</v>
      </c>
      <c r="E13" s="120">
        <v>1</v>
      </c>
      <c r="F13" s="121">
        <v>6500</v>
      </c>
      <c r="G13" s="121">
        <v>6500</v>
      </c>
      <c r="H13" s="121">
        <v>6500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21" customHeight="1" spans="1:17">
      <c r="A14" s="118" t="str">
        <f>"    "&amp;"迪庆州工业绿色发展及工业节能工作经费"</f>
        <v>    迪庆州工业绿色发展及工业节能工作经费</v>
      </c>
      <c r="B14" s="119" t="s">
        <v>384</v>
      </c>
      <c r="C14" s="119" t="s">
        <v>380</v>
      </c>
      <c r="D14" s="119" t="s">
        <v>297</v>
      </c>
      <c r="E14" s="120">
        <v>1</v>
      </c>
      <c r="F14" s="121">
        <v>3500</v>
      </c>
      <c r="G14" s="121">
        <v>3500</v>
      </c>
      <c r="H14" s="121">
        <v>3500</v>
      </c>
      <c r="I14" s="23"/>
      <c r="J14" s="23"/>
      <c r="K14" s="23"/>
      <c r="L14" s="23"/>
      <c r="M14" s="23"/>
      <c r="N14" s="23"/>
      <c r="O14" s="23"/>
      <c r="P14" s="23"/>
      <c r="Q14" s="23"/>
    </row>
    <row r="15" s="1" customFormat="1" ht="21" customHeight="1" spans="1:17">
      <c r="A15" s="108" t="s">
        <v>99</v>
      </c>
      <c r="B15" s="109"/>
      <c r="C15" s="109"/>
      <c r="D15" s="109"/>
      <c r="E15" s="122"/>
      <c r="F15" s="121">
        <v>50000</v>
      </c>
      <c r="G15" s="121">
        <v>50000</v>
      </c>
      <c r="H15" s="121">
        <v>50000</v>
      </c>
      <c r="I15" s="30"/>
      <c r="J15" s="30"/>
      <c r="K15" s="30"/>
      <c r="L15" s="30"/>
      <c r="M15" s="30"/>
      <c r="N15" s="30"/>
      <c r="O15" s="30"/>
      <c r="P15" s="30"/>
      <c r="Q15" s="30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21"/>
  <sheetViews>
    <sheetView showZeros="0" workbookViewId="0">
      <selection activeCell="D25" sqref="D25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69"/>
      <c r="B1" s="69"/>
      <c r="C1" s="69"/>
      <c r="D1" s="69"/>
      <c r="E1" s="69"/>
      <c r="F1" s="69"/>
      <c r="G1" s="69"/>
      <c r="H1" s="87"/>
      <c r="I1" s="69"/>
      <c r="J1" s="69"/>
      <c r="K1" s="69"/>
      <c r="L1" s="54"/>
      <c r="M1" s="63"/>
      <c r="N1" s="88" t="s">
        <v>385</v>
      </c>
    </row>
    <row r="2" ht="27.75" customHeight="1" spans="1:14">
      <c r="A2" s="64" t="s">
        <v>386</v>
      </c>
      <c r="B2" s="65"/>
      <c r="C2" s="65"/>
      <c r="D2" s="65"/>
      <c r="E2" s="65"/>
      <c r="F2" s="65"/>
      <c r="G2" s="65"/>
      <c r="H2" s="89"/>
      <c r="I2" s="65"/>
      <c r="J2" s="65"/>
      <c r="K2" s="65"/>
      <c r="L2" s="56"/>
      <c r="M2" s="89"/>
      <c r="N2" s="65"/>
    </row>
    <row r="3" ht="18.75" customHeight="1" spans="1:14">
      <c r="A3" s="66" t="s">
        <v>2</v>
      </c>
      <c r="B3" s="67"/>
      <c r="C3" s="67"/>
      <c r="D3" s="67"/>
      <c r="E3" s="67"/>
      <c r="F3" s="67"/>
      <c r="G3" s="67"/>
      <c r="H3" s="87"/>
      <c r="I3" s="69"/>
      <c r="J3" s="69"/>
      <c r="K3" s="69"/>
      <c r="L3" s="90"/>
      <c r="M3" s="70"/>
      <c r="N3" s="91" t="s">
        <v>148</v>
      </c>
    </row>
    <row r="4" ht="15.75" customHeight="1" spans="1:14">
      <c r="A4" s="10" t="s">
        <v>363</v>
      </c>
      <c r="B4" s="92" t="s">
        <v>387</v>
      </c>
      <c r="C4" s="92" t="s">
        <v>388</v>
      </c>
      <c r="D4" s="72" t="s">
        <v>164</v>
      </c>
      <c r="E4" s="72"/>
      <c r="F4" s="72"/>
      <c r="G4" s="72"/>
      <c r="H4" s="93"/>
      <c r="I4" s="72"/>
      <c r="J4" s="72"/>
      <c r="K4" s="72"/>
      <c r="L4" s="94"/>
      <c r="M4" s="93"/>
      <c r="N4" s="95"/>
    </row>
    <row r="5" ht="17.25" customHeight="1" spans="1:14">
      <c r="A5" s="15"/>
      <c r="B5" s="96"/>
      <c r="C5" s="96"/>
      <c r="D5" s="96" t="s">
        <v>40</v>
      </c>
      <c r="E5" s="96" t="s">
        <v>43</v>
      </c>
      <c r="F5" s="96" t="s">
        <v>369</v>
      </c>
      <c r="G5" s="96" t="s">
        <v>370</v>
      </c>
      <c r="H5" s="97" t="s">
        <v>371</v>
      </c>
      <c r="I5" s="98" t="s">
        <v>372</v>
      </c>
      <c r="J5" s="98"/>
      <c r="K5" s="98"/>
      <c r="L5" s="99"/>
      <c r="M5" s="100"/>
      <c r="N5" s="101"/>
    </row>
    <row r="6" ht="54" customHeight="1" spans="1:14">
      <c r="A6" s="18"/>
      <c r="B6" s="101"/>
      <c r="C6" s="101"/>
      <c r="D6" s="101"/>
      <c r="E6" s="101"/>
      <c r="F6" s="101"/>
      <c r="G6" s="101"/>
      <c r="H6" s="102"/>
      <c r="I6" s="101" t="s">
        <v>42</v>
      </c>
      <c r="J6" s="101" t="s">
        <v>53</v>
      </c>
      <c r="K6" s="101" t="s">
        <v>171</v>
      </c>
      <c r="L6" s="103" t="s">
        <v>49</v>
      </c>
      <c r="M6" s="102" t="s">
        <v>50</v>
      </c>
      <c r="N6" s="101" t="s">
        <v>51</v>
      </c>
    </row>
    <row r="7" ht="15" customHeight="1" spans="1:14">
      <c r="A7" s="18">
        <v>1</v>
      </c>
      <c r="B7" s="101">
        <v>2</v>
      </c>
      <c r="C7" s="101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</row>
    <row r="8" ht="21" customHeight="1" spans="1:14">
      <c r="A8" s="104"/>
      <c r="B8" s="105"/>
      <c r="C8" s="105"/>
      <c r="D8" s="106"/>
      <c r="E8" s="106"/>
      <c r="F8" s="106"/>
      <c r="G8" s="106"/>
      <c r="H8" s="106"/>
      <c r="I8" s="106"/>
      <c r="J8" s="106"/>
      <c r="K8" s="106"/>
      <c r="L8" s="107"/>
      <c r="M8" s="106"/>
      <c r="N8" s="106"/>
    </row>
    <row r="9" ht="21" customHeight="1" spans="1:14">
      <c r="A9" s="104"/>
      <c r="B9" s="105"/>
      <c r="C9" s="105"/>
      <c r="D9" s="106"/>
      <c r="E9" s="106"/>
      <c r="F9" s="106"/>
      <c r="G9" s="106"/>
      <c r="H9" s="106"/>
      <c r="I9" s="106"/>
      <c r="J9" s="106"/>
      <c r="K9" s="106"/>
      <c r="L9" s="107"/>
      <c r="M9" s="106"/>
      <c r="N9" s="106"/>
    </row>
    <row r="10" ht="21" customHeight="1" spans="1:14">
      <c r="A10" s="104"/>
      <c r="B10" s="105"/>
      <c r="C10" s="105"/>
      <c r="D10" s="106"/>
      <c r="E10" s="106"/>
      <c r="F10" s="106"/>
      <c r="G10" s="106"/>
      <c r="H10" s="106"/>
      <c r="I10" s="106"/>
      <c r="J10" s="106"/>
      <c r="K10" s="106"/>
      <c r="L10" s="107"/>
      <c r="M10" s="106"/>
      <c r="N10" s="106"/>
    </row>
    <row r="11" ht="21" customHeight="1" spans="1:14">
      <c r="A11" s="104"/>
      <c r="B11" s="105"/>
      <c r="C11" s="105"/>
      <c r="D11" s="106"/>
      <c r="E11" s="106"/>
      <c r="F11" s="106"/>
      <c r="G11" s="106"/>
      <c r="H11" s="106"/>
      <c r="I11" s="106"/>
      <c r="J11" s="106"/>
      <c r="K11" s="106"/>
      <c r="L11" s="107"/>
      <c r="M11" s="106"/>
      <c r="N11" s="106"/>
    </row>
    <row r="12" ht="21" customHeight="1" spans="1:14">
      <c r="A12" s="104"/>
      <c r="B12" s="105"/>
      <c r="C12" s="105"/>
      <c r="D12" s="106"/>
      <c r="E12" s="106"/>
      <c r="F12" s="106"/>
      <c r="G12" s="106"/>
      <c r="H12" s="106"/>
      <c r="I12" s="106"/>
      <c r="J12" s="106"/>
      <c r="K12" s="106"/>
      <c r="L12" s="107"/>
      <c r="M12" s="106"/>
      <c r="N12" s="106"/>
    </row>
    <row r="13" ht="21" customHeight="1" spans="1:14">
      <c r="A13" s="104"/>
      <c r="B13" s="105"/>
      <c r="C13" s="105"/>
      <c r="D13" s="106"/>
      <c r="E13" s="106"/>
      <c r="F13" s="106"/>
      <c r="G13" s="106"/>
      <c r="H13" s="106"/>
      <c r="I13" s="106"/>
      <c r="J13" s="106"/>
      <c r="K13" s="106"/>
      <c r="L13" s="107"/>
      <c r="M13" s="106"/>
      <c r="N13" s="106"/>
    </row>
    <row r="14" ht="21" customHeight="1" spans="1:14">
      <c r="A14" s="104"/>
      <c r="B14" s="105"/>
      <c r="C14" s="105"/>
      <c r="D14" s="106"/>
      <c r="E14" s="106"/>
      <c r="F14" s="106"/>
      <c r="G14" s="106"/>
      <c r="H14" s="106"/>
      <c r="I14" s="106"/>
      <c r="J14" s="106"/>
      <c r="K14" s="106"/>
      <c r="L14" s="107"/>
      <c r="M14" s="106"/>
      <c r="N14" s="106"/>
    </row>
    <row r="15" ht="21" customHeight="1" spans="1:14">
      <c r="A15" s="104"/>
      <c r="B15" s="105"/>
      <c r="C15" s="105"/>
      <c r="D15" s="106"/>
      <c r="E15" s="106"/>
      <c r="F15" s="106"/>
      <c r="G15" s="106"/>
      <c r="H15" s="106"/>
      <c r="I15" s="106"/>
      <c r="J15" s="106"/>
      <c r="K15" s="106"/>
      <c r="L15" s="107"/>
      <c r="M15" s="106"/>
      <c r="N15" s="106"/>
    </row>
    <row r="16" ht="21" customHeight="1" spans="1:14">
      <c r="A16" s="104"/>
      <c r="B16" s="105"/>
      <c r="C16" s="105"/>
      <c r="D16" s="106"/>
      <c r="E16" s="106"/>
      <c r="F16" s="106"/>
      <c r="G16" s="106"/>
      <c r="H16" s="106"/>
      <c r="I16" s="106"/>
      <c r="J16" s="106"/>
      <c r="K16" s="106"/>
      <c r="L16" s="107"/>
      <c r="M16" s="106"/>
      <c r="N16" s="106"/>
    </row>
    <row r="17" s="1" customFormat="1" ht="21" customHeight="1" spans="1:14">
      <c r="A17" s="108" t="s">
        <v>99</v>
      </c>
      <c r="B17" s="109"/>
      <c r="C17" s="110"/>
      <c r="D17" s="111"/>
      <c r="E17" s="111"/>
      <c r="F17" s="111"/>
      <c r="G17" s="111"/>
      <c r="H17" s="111"/>
      <c r="I17" s="111"/>
      <c r="J17" s="111"/>
      <c r="K17" s="111"/>
      <c r="L17" s="112"/>
      <c r="M17" s="111"/>
      <c r="N17" s="111"/>
    </row>
    <row r="21" customHeight="1" spans="1:14">
      <c r="A21" t="s">
        <v>389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8"/>
  <sheetViews>
    <sheetView showZeros="0" workbookViewId="0">
      <selection activeCell="J25" sqref="J25"/>
    </sheetView>
  </sheetViews>
  <sheetFormatPr defaultColWidth="10" defaultRowHeight="14.25" customHeight="1"/>
  <cols>
    <col min="1" max="1" width="19.1333333333333" style="61" customWidth="1"/>
    <col min="2" max="2" width="10" style="61" customWidth="1"/>
    <col min="3" max="3" width="14.8833333333333" style="61" customWidth="1"/>
    <col min="4" max="16369" width="10" style="61" customWidth="1"/>
    <col min="16370" max="16384" width="10" style="61"/>
  </cols>
  <sheetData>
    <row r="1" ht="13.5" customHeight="1" spans="1:9">
      <c r="D1" s="62"/>
      <c r="I1" s="63" t="s">
        <v>390</v>
      </c>
    </row>
    <row r="2" ht="27.75" customHeight="1" spans="1:9">
      <c r="A2" s="64" t="s">
        <v>391</v>
      </c>
      <c r="B2" s="65"/>
      <c r="C2" s="65"/>
      <c r="D2" s="65"/>
      <c r="E2" s="65"/>
      <c r="F2" s="65"/>
      <c r="G2" s="65"/>
      <c r="H2" s="65"/>
      <c r="I2" s="65"/>
    </row>
    <row r="3" ht="18" customHeight="1" spans="1:9">
      <c r="A3" s="66" t="s">
        <v>2</v>
      </c>
      <c r="B3" s="67"/>
      <c r="C3" s="67"/>
      <c r="D3" s="68"/>
      <c r="E3" s="69"/>
      <c r="F3" s="69"/>
      <c r="G3" s="69"/>
      <c r="H3" s="69"/>
      <c r="I3" s="70" t="s">
        <v>148</v>
      </c>
    </row>
    <row r="4" ht="19.5" customHeight="1" spans="1:9">
      <c r="A4" s="10" t="s">
        <v>392</v>
      </c>
      <c r="B4" s="71" t="s">
        <v>164</v>
      </c>
      <c r="C4" s="72"/>
      <c r="D4" s="72"/>
      <c r="E4" s="71" t="s">
        <v>393</v>
      </c>
      <c r="F4" s="72"/>
      <c r="G4" s="72"/>
      <c r="H4" s="72"/>
      <c r="I4" s="72"/>
    </row>
    <row r="5" ht="40.5" customHeight="1" spans="1:9">
      <c r="A5" s="18"/>
      <c r="B5" s="15" t="s">
        <v>40</v>
      </c>
      <c r="C5" s="10" t="s">
        <v>43</v>
      </c>
      <c r="D5" s="73" t="s">
        <v>394</v>
      </c>
      <c r="E5" s="57" t="s">
        <v>395</v>
      </c>
      <c r="F5" s="57" t="s">
        <v>396</v>
      </c>
      <c r="G5" s="57" t="s">
        <v>397</v>
      </c>
      <c r="H5" s="57" t="s">
        <v>398</v>
      </c>
      <c r="I5" s="57" t="s">
        <v>399</v>
      </c>
    </row>
    <row r="6" ht="19.5" customHeight="1" spans="1:9">
      <c r="A6" s="57">
        <v>1</v>
      </c>
      <c r="B6" s="57">
        <v>2</v>
      </c>
      <c r="C6" s="57">
        <v>3</v>
      </c>
      <c r="D6" s="71">
        <v>4</v>
      </c>
      <c r="E6" s="57">
        <v>5</v>
      </c>
      <c r="F6" s="57">
        <v>6</v>
      </c>
      <c r="G6" s="57">
        <v>7</v>
      </c>
      <c r="H6" s="71">
        <v>8</v>
      </c>
      <c r="I6" s="57">
        <v>24</v>
      </c>
    </row>
    <row r="7" ht="28.4" customHeight="1" spans="1:9">
      <c r="A7" s="34"/>
      <c r="B7" s="74"/>
      <c r="C7" s="74"/>
      <c r="D7" s="74"/>
      <c r="E7" s="74"/>
      <c r="F7" s="74"/>
      <c r="G7" s="74"/>
      <c r="H7" s="74"/>
      <c r="I7" s="74"/>
    </row>
    <row r="8" ht="29.9" customHeight="1" spans="1:9">
      <c r="A8" s="75"/>
      <c r="B8" s="74"/>
      <c r="C8" s="74"/>
      <c r="D8" s="74"/>
      <c r="E8" s="74"/>
      <c r="F8" s="74"/>
      <c r="G8" s="74"/>
      <c r="H8" s="74"/>
      <c r="I8" s="74"/>
    </row>
    <row r="9" ht="29.9" customHeight="1" spans="1:9">
      <c r="A9" s="76"/>
      <c r="B9" s="74"/>
      <c r="C9" s="74"/>
      <c r="D9" s="74"/>
      <c r="E9" s="74"/>
      <c r="F9" s="74"/>
      <c r="G9" s="74"/>
      <c r="H9" s="74"/>
      <c r="I9" s="77"/>
    </row>
    <row r="10" ht="29.9" customHeight="1" spans="1:9">
      <c r="A10" s="76"/>
      <c r="B10" s="74"/>
      <c r="C10" s="74"/>
      <c r="D10" s="74"/>
      <c r="E10" s="74"/>
      <c r="F10" s="74"/>
      <c r="G10" s="74"/>
      <c r="H10" s="74"/>
      <c r="I10" s="77"/>
    </row>
    <row r="11" ht="29.9" customHeight="1" spans="1:9">
      <c r="A11" s="76"/>
      <c r="B11" s="74"/>
      <c r="C11" s="74"/>
      <c r="D11" s="74"/>
      <c r="E11" s="74"/>
      <c r="F11" s="74"/>
      <c r="G11" s="74"/>
      <c r="H11" s="74"/>
      <c r="I11" s="77"/>
    </row>
    <row r="12" ht="29.9" customHeight="1" spans="1:9">
      <c r="A12" s="76"/>
      <c r="B12" s="74"/>
      <c r="C12" s="74"/>
      <c r="D12" s="74"/>
      <c r="E12" s="74"/>
      <c r="F12" s="74"/>
      <c r="G12" s="74"/>
      <c r="H12" s="74"/>
      <c r="I12" s="77"/>
    </row>
    <row r="13" ht="29.9" customHeight="1" spans="1:9">
      <c r="A13" s="76"/>
      <c r="B13" s="74"/>
      <c r="C13" s="74"/>
      <c r="D13" s="74"/>
      <c r="E13" s="74"/>
      <c r="F13" s="74"/>
      <c r="G13" s="74"/>
      <c r="H13" s="74"/>
      <c r="I13" s="77"/>
    </row>
    <row r="15" customHeight="1" spans="1:9">
      <c r="A15" s="78" t="s">
        <v>400</v>
      </c>
      <c r="B15" s="79"/>
      <c r="C15" s="79"/>
      <c r="D15" s="79"/>
      <c r="E15" s="79"/>
      <c r="F15" s="79"/>
      <c r="G15" s="80"/>
    </row>
    <row r="16" customHeight="1" spans="1:9">
      <c r="A16" s="81"/>
      <c r="B16" s="82"/>
      <c r="C16" s="82"/>
      <c r="D16" s="82"/>
      <c r="E16" s="82"/>
      <c r="F16" s="82"/>
      <c r="G16" s="83"/>
    </row>
    <row r="17" customHeight="1" spans="1:7">
      <c r="A17" s="81"/>
      <c r="B17" s="82"/>
      <c r="C17" s="82"/>
      <c r="D17" s="82"/>
      <c r="E17" s="82"/>
      <c r="F17" s="82"/>
      <c r="G17" s="83"/>
    </row>
    <row r="18" customHeight="1" spans="1:7">
      <c r="A18" s="84"/>
      <c r="B18" s="85"/>
      <c r="C18" s="85"/>
      <c r="D18" s="85"/>
      <c r="E18" s="85"/>
      <c r="F18" s="85"/>
      <c r="G18" s="86"/>
    </row>
  </sheetData>
  <mergeCells count="6">
    <mergeCell ref="A2:I2"/>
    <mergeCell ref="A3:H3"/>
    <mergeCell ref="B4:D4"/>
    <mergeCell ref="E4:I4"/>
    <mergeCell ref="A4:A5"/>
    <mergeCell ref="A15:G18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workbookViewId="0">
      <selection activeCell="A15" sqref="A1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:10">
      <c r="J1" s="54" t="s">
        <v>401</v>
      </c>
    </row>
    <row r="2" ht="28.5" customHeight="1" spans="1:10">
      <c r="A2" s="55" t="s">
        <v>402</v>
      </c>
      <c r="B2" s="31"/>
      <c r="C2" s="31"/>
      <c r="D2" s="31"/>
      <c r="E2" s="31"/>
      <c r="F2" s="56"/>
      <c r="G2" s="31"/>
      <c r="H2" s="56"/>
      <c r="I2" s="56"/>
      <c r="J2" s="31"/>
    </row>
    <row r="3" ht="17.25" customHeight="1" spans="1:10">
      <c r="A3" s="5" t="s">
        <v>2</v>
      </c>
    </row>
    <row r="4" ht="44.25" customHeight="1" spans="1:10">
      <c r="A4" s="57" t="s">
        <v>272</v>
      </c>
      <c r="B4" s="57" t="s">
        <v>273</v>
      </c>
      <c r="C4" s="57" t="s">
        <v>274</v>
      </c>
      <c r="D4" s="57" t="s">
        <v>275</v>
      </c>
      <c r="E4" s="57" t="s">
        <v>276</v>
      </c>
      <c r="F4" s="58" t="s">
        <v>277</v>
      </c>
      <c r="G4" s="57" t="s">
        <v>278</v>
      </c>
      <c r="H4" s="58" t="s">
        <v>279</v>
      </c>
      <c r="I4" s="58" t="s">
        <v>280</v>
      </c>
      <c r="J4" s="57" t="s">
        <v>281</v>
      </c>
    </row>
    <row r="5" ht="14.25" customHeight="1" spans="1:10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8">
        <v>6</v>
      </c>
      <c r="G5" s="57">
        <v>7</v>
      </c>
      <c r="H5" s="58">
        <v>8</v>
      </c>
      <c r="I5" s="58">
        <v>9</v>
      </c>
      <c r="J5" s="57">
        <v>10</v>
      </c>
    </row>
    <row r="6" ht="42" customHeight="1" spans="1:10">
      <c r="A6" s="59"/>
      <c r="B6" s="60"/>
      <c r="C6" s="60"/>
      <c r="D6" s="60"/>
      <c r="E6" s="59"/>
      <c r="F6" s="60"/>
      <c r="G6" s="59"/>
      <c r="H6" s="60"/>
      <c r="I6" s="60"/>
      <c r="J6" s="59"/>
    </row>
    <row r="7" ht="42" customHeight="1" spans="1:10">
      <c r="A7" s="59"/>
      <c r="B7" s="60"/>
      <c r="C7" s="60"/>
      <c r="D7" s="60"/>
      <c r="E7" s="59"/>
      <c r="F7" s="60"/>
      <c r="G7" s="59"/>
      <c r="H7" s="60"/>
      <c r="I7" s="60"/>
      <c r="J7" s="59"/>
    </row>
    <row r="8" ht="42" customHeight="1" spans="1:10">
      <c r="A8" s="59"/>
      <c r="B8" s="60"/>
      <c r="C8" s="60"/>
      <c r="D8" s="60"/>
      <c r="E8" s="59"/>
      <c r="F8" s="60"/>
      <c r="G8" s="59"/>
      <c r="H8" s="60"/>
      <c r="I8" s="60"/>
      <c r="J8" s="59"/>
    </row>
    <row r="9" ht="42" customHeight="1" spans="1:10">
      <c r="A9" s="59"/>
      <c r="B9" s="60"/>
      <c r="C9" s="60"/>
      <c r="D9" s="60"/>
      <c r="E9" s="59"/>
      <c r="F9" s="60"/>
      <c r="G9" s="59"/>
      <c r="H9" s="60"/>
      <c r="I9" s="60"/>
      <c r="J9" s="59"/>
    </row>
    <row r="10" ht="42" customHeight="1" spans="1:10">
      <c r="A10" s="59"/>
      <c r="B10" s="60"/>
      <c r="C10" s="60"/>
      <c r="D10" s="60"/>
      <c r="E10" s="59"/>
      <c r="F10" s="60"/>
      <c r="G10" s="59"/>
      <c r="H10" s="60"/>
      <c r="I10" s="60"/>
      <c r="J10" s="59"/>
    </row>
    <row r="11" ht="42" customHeight="1" spans="1:10">
      <c r="A11" s="59"/>
      <c r="B11" s="60"/>
      <c r="C11" s="60"/>
      <c r="D11" s="60"/>
      <c r="E11" s="59"/>
      <c r="F11" s="60"/>
      <c r="G11" s="59"/>
      <c r="H11" s="60"/>
      <c r="I11" s="60"/>
      <c r="J11" s="59"/>
    </row>
    <row r="15" customHeight="1" spans="1:10">
      <c r="A15" t="s">
        <v>403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9"/>
  <sheetViews>
    <sheetView showZeros="0" workbookViewId="0">
      <selection activeCell="D22" sqref="D22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0"/>
      <c r="B1" s="40"/>
      <c r="C1" s="40"/>
      <c r="D1" s="40"/>
      <c r="E1" s="40"/>
      <c r="F1" s="40"/>
      <c r="G1" s="40"/>
      <c r="H1" s="41" t="s">
        <v>404</v>
      </c>
    </row>
    <row r="2" ht="30.65" customHeight="1" spans="1:8">
      <c r="A2" s="42" t="s">
        <v>405</v>
      </c>
      <c r="B2" s="42"/>
      <c r="C2" s="42"/>
      <c r="D2" s="42"/>
      <c r="E2" s="42"/>
      <c r="F2" s="42"/>
      <c r="G2" s="42"/>
      <c r="H2" s="42"/>
    </row>
    <row r="3" ht="18.75" customHeight="1" spans="1:8">
      <c r="A3" s="40" t="s">
        <v>2</v>
      </c>
      <c r="B3" s="40"/>
      <c r="C3" s="40"/>
      <c r="D3" s="40"/>
      <c r="E3" s="40"/>
      <c r="F3" s="40"/>
      <c r="G3" s="40"/>
      <c r="H3" s="40"/>
    </row>
    <row r="4" ht="18.75" customHeight="1" spans="1:8">
      <c r="A4" s="43" t="s">
        <v>157</v>
      </c>
      <c r="B4" s="43" t="s">
        <v>406</v>
      </c>
      <c r="C4" s="43" t="s">
        <v>407</v>
      </c>
      <c r="D4" s="43" t="s">
        <v>408</v>
      </c>
      <c r="E4" s="43" t="s">
        <v>409</v>
      </c>
      <c r="F4" s="43" t="s">
        <v>410</v>
      </c>
      <c r="G4" s="43"/>
      <c r="H4" s="43"/>
    </row>
    <row r="5" ht="18.75" customHeight="1" spans="1:8">
      <c r="A5" s="43"/>
      <c r="B5" s="43"/>
      <c r="C5" s="43"/>
      <c r="D5" s="43"/>
      <c r="E5" s="43"/>
      <c r="F5" s="43" t="s">
        <v>367</v>
      </c>
      <c r="G5" s="43" t="s">
        <v>411</v>
      </c>
      <c r="H5" s="43" t="s">
        <v>412</v>
      </c>
    </row>
    <row r="6" ht="18.75" customHeight="1" spans="1:8">
      <c r="A6" s="44" t="s">
        <v>123</v>
      </c>
      <c r="B6" s="44" t="s">
        <v>124</v>
      </c>
      <c r="C6" s="44" t="s">
        <v>125</v>
      </c>
      <c r="D6" s="44" t="s">
        <v>126</v>
      </c>
      <c r="E6" s="44" t="s">
        <v>127</v>
      </c>
      <c r="F6" s="44" t="s">
        <v>128</v>
      </c>
      <c r="G6" s="44" t="s">
        <v>413</v>
      </c>
      <c r="H6" s="44" t="s">
        <v>414</v>
      </c>
    </row>
    <row r="7" ht="29.9" customHeight="1" spans="1:8">
      <c r="A7" s="45"/>
      <c r="B7" s="46"/>
      <c r="C7" s="46"/>
      <c r="D7" s="46"/>
      <c r="E7" s="43"/>
      <c r="F7" s="47"/>
      <c r="G7" s="48"/>
      <c r="H7" s="48"/>
    </row>
    <row r="8" ht="29.9" customHeight="1" spans="1:8">
      <c r="A8" s="45"/>
      <c r="B8" s="46"/>
      <c r="C8" s="46"/>
      <c r="D8" s="46"/>
      <c r="E8" s="43"/>
      <c r="F8" s="47"/>
      <c r="G8" s="48"/>
      <c r="H8" s="48"/>
    </row>
    <row r="9" ht="29.9" customHeight="1" spans="1:8">
      <c r="A9" s="45"/>
      <c r="B9" s="46"/>
      <c r="C9" s="46"/>
      <c r="D9" s="46"/>
      <c r="E9" s="43"/>
      <c r="F9" s="47"/>
      <c r="G9" s="48"/>
      <c r="H9" s="48"/>
    </row>
    <row r="10" ht="29.9" customHeight="1" spans="1:8">
      <c r="A10" s="45"/>
      <c r="B10" s="46"/>
      <c r="C10" s="46"/>
      <c r="D10" s="46"/>
      <c r="E10" s="43"/>
      <c r="F10" s="47"/>
      <c r="G10" s="48"/>
      <c r="H10" s="48"/>
    </row>
    <row r="11" ht="29.9" customHeight="1" spans="1:8">
      <c r="A11" s="45"/>
      <c r="B11" s="46"/>
      <c r="C11" s="46"/>
      <c r="D11" s="46"/>
      <c r="E11" s="43"/>
      <c r="F11" s="47"/>
      <c r="G11" s="48"/>
      <c r="H11" s="48"/>
    </row>
    <row r="12" ht="29.9" customHeight="1" spans="1:8">
      <c r="A12" s="45"/>
      <c r="B12" s="46"/>
      <c r="C12" s="46"/>
      <c r="D12" s="46"/>
      <c r="E12" s="43"/>
      <c r="F12" s="47"/>
      <c r="G12" s="48"/>
      <c r="H12" s="48"/>
    </row>
    <row r="13" ht="29.9" customHeight="1" spans="1:8">
      <c r="A13" s="45"/>
      <c r="B13" s="46"/>
      <c r="C13" s="46"/>
      <c r="D13" s="46"/>
      <c r="E13" s="43"/>
      <c r="F13" s="47"/>
      <c r="G13" s="48"/>
      <c r="H13" s="48"/>
    </row>
    <row r="14" ht="29.9" customHeight="1" spans="1:8">
      <c r="A14" s="45"/>
      <c r="B14" s="46"/>
      <c r="C14" s="46"/>
      <c r="D14" s="46"/>
      <c r="E14" s="43"/>
      <c r="F14" s="47"/>
      <c r="G14" s="48"/>
      <c r="H14" s="48"/>
    </row>
    <row r="15" ht="29.9" customHeight="1" spans="1:8">
      <c r="A15" s="45"/>
      <c r="B15" s="46"/>
      <c r="C15" s="46"/>
      <c r="D15" s="46"/>
      <c r="E15" s="43"/>
      <c r="F15" s="47"/>
      <c r="G15" s="48"/>
      <c r="H15" s="48"/>
    </row>
    <row r="16" s="1" customFormat="1" ht="20.15" customHeight="1" spans="1:8">
      <c r="A16" s="49" t="s">
        <v>40</v>
      </c>
      <c r="B16" s="49"/>
      <c r="C16" s="49"/>
      <c r="D16" s="49"/>
      <c r="E16" s="49"/>
      <c r="F16" s="50"/>
      <c r="G16" s="51"/>
      <c r="H16" s="51"/>
    </row>
    <row r="17" s="39" customFormat="1" ht="25" customHeight="1" spans="1:8">
      <c r="A17" s="52" t="s">
        <v>415</v>
      </c>
      <c r="B17" s="53"/>
      <c r="C17" s="53"/>
      <c r="D17" s="53"/>
      <c r="E17" s="53"/>
      <c r="F17" s="53"/>
      <c r="G17" s="53"/>
      <c r="H17" s="53"/>
    </row>
    <row r="19" customHeight="1" spans="1:8">
      <c r="A19" t="s">
        <v>416</v>
      </c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9"/>
  <sheetViews>
    <sheetView showZeros="0" workbookViewId="0">
      <selection activeCell="C24" sqref="C24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1:11">
      <c r="D1" s="2"/>
      <c r="E1" s="2"/>
      <c r="F1" s="2"/>
      <c r="G1" s="2"/>
      <c r="K1" s="3" t="s">
        <v>417</v>
      </c>
    </row>
    <row r="2" ht="27.75" customHeight="1" spans="1:11">
      <c r="A2" s="31" t="s">
        <v>418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148</v>
      </c>
    </row>
    <row r="4" ht="21.75" customHeight="1" spans="1:11">
      <c r="A4" s="9" t="s">
        <v>244</v>
      </c>
      <c r="B4" s="9" t="s">
        <v>159</v>
      </c>
      <c r="C4" s="9" t="s">
        <v>245</v>
      </c>
      <c r="D4" s="10" t="s">
        <v>160</v>
      </c>
      <c r="E4" s="10" t="s">
        <v>161</v>
      </c>
      <c r="F4" s="10" t="s">
        <v>162</v>
      </c>
      <c r="G4" s="10" t="s">
        <v>163</v>
      </c>
      <c r="H4" s="16" t="s">
        <v>40</v>
      </c>
      <c r="I4" s="11" t="s">
        <v>419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2"/>
      <c r="I5" s="10" t="s">
        <v>43</v>
      </c>
      <c r="J5" s="10" t="s">
        <v>44</v>
      </c>
      <c r="K5" s="10" t="s">
        <v>45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42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3">
        <v>10</v>
      </c>
      <c r="K7" s="33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3"/>
      <c r="K8" s="33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3"/>
      <c r="K9" s="33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3"/>
      <c r="K10" s="33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3"/>
      <c r="K11" s="33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3"/>
      <c r="K12" s="33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3"/>
      <c r="K13" s="33"/>
    </row>
    <row r="14" ht="36" customHeight="1" spans="1:11">
      <c r="A14" s="34"/>
      <c r="B14" s="26"/>
      <c r="C14" s="34"/>
      <c r="D14" s="34"/>
      <c r="E14" s="34"/>
      <c r="F14" s="34"/>
      <c r="G14" s="34"/>
      <c r="H14" s="35"/>
      <c r="I14" s="35"/>
      <c r="J14" s="35"/>
      <c r="K14" s="35"/>
    </row>
    <row r="15" ht="36" customHeight="1" spans="1:11">
      <c r="A15" s="26"/>
      <c r="B15" s="26"/>
      <c r="C15" s="26"/>
      <c r="D15" s="26"/>
      <c r="E15" s="26"/>
      <c r="F15" s="26"/>
      <c r="G15" s="26"/>
      <c r="H15" s="35"/>
      <c r="I15" s="35"/>
      <c r="J15" s="35"/>
      <c r="K15" s="35"/>
    </row>
    <row r="16" ht="18.75" customHeight="1" spans="1:11">
      <c r="A16" s="36" t="s">
        <v>99</v>
      </c>
      <c r="B16" s="37"/>
      <c r="C16" s="37"/>
      <c r="D16" s="37"/>
      <c r="E16" s="37"/>
      <c r="F16" s="37"/>
      <c r="G16" s="38"/>
      <c r="H16" s="35"/>
      <c r="I16" s="35"/>
      <c r="J16" s="35"/>
      <c r="K16" s="35"/>
    </row>
    <row r="19" customHeight="1" spans="1:1">
      <c r="A19" t="s">
        <v>420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D21" sqref="D21"/>
    </sheetView>
  </sheetViews>
  <sheetFormatPr defaultColWidth="23.6333333333333" defaultRowHeight="14.25" customHeight="1" outlineLevelCol="6"/>
  <cols>
    <col min="1" max="2" width="23.6333333333333" customWidth="1"/>
    <col min="3" max="3" width="32.875" customWidth="1"/>
    <col min="4" max="16384" width="23.6333333333333" customWidth="1"/>
  </cols>
  <sheetData>
    <row r="1" ht="13.5" customHeight="1" spans="1:7">
      <c r="D1" s="2"/>
      <c r="G1" s="3" t="s">
        <v>421</v>
      </c>
    </row>
    <row r="2" ht="27.75" customHeight="1" spans="1:7">
      <c r="A2" s="4" t="s">
        <v>422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148</v>
      </c>
    </row>
    <row r="4" ht="21.75" customHeight="1" spans="1:7">
      <c r="A4" s="9" t="s">
        <v>245</v>
      </c>
      <c r="B4" s="9" t="s">
        <v>244</v>
      </c>
      <c r="C4" s="9" t="s">
        <v>159</v>
      </c>
      <c r="D4" s="10" t="s">
        <v>423</v>
      </c>
      <c r="E4" s="11" t="s">
        <v>43</v>
      </c>
      <c r="F4" s="12"/>
      <c r="G4" s="13"/>
    </row>
    <row r="5" ht="21.75" customHeight="1" spans="1:7">
      <c r="A5" s="14"/>
      <c r="B5" s="14"/>
      <c r="C5" s="14"/>
      <c r="D5" s="15"/>
      <c r="E5" s="16" t="s">
        <v>424</v>
      </c>
      <c r="F5" s="10" t="s">
        <v>425</v>
      </c>
      <c r="G5" s="10" t="s">
        <v>426</v>
      </c>
    </row>
    <row r="6" ht="40.5" customHeight="1" spans="1:7">
      <c r="A6" s="17"/>
      <c r="B6" s="17"/>
      <c r="C6" s="17"/>
      <c r="D6" s="18"/>
      <c r="E6" s="19"/>
      <c r="F6" s="18" t="s">
        <v>42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54</v>
      </c>
      <c r="B8" s="22"/>
      <c r="C8" s="22"/>
      <c r="D8" s="22"/>
      <c r="E8" s="23">
        <v>500000</v>
      </c>
      <c r="F8" s="23"/>
      <c r="G8" s="23"/>
    </row>
    <row r="9" ht="29.9" customHeight="1" spans="1:7">
      <c r="A9" s="22"/>
      <c r="B9" s="24" t="s">
        <v>427</v>
      </c>
      <c r="C9" s="24" t="s">
        <v>264</v>
      </c>
      <c r="D9" s="21" t="s">
        <v>428</v>
      </c>
      <c r="E9" s="25">
        <v>150000</v>
      </c>
      <c r="F9" s="23"/>
      <c r="G9" s="23"/>
    </row>
    <row r="10" ht="29.9" customHeight="1" spans="1:7">
      <c r="A10" s="22"/>
      <c r="B10" s="24" t="s">
        <v>427</v>
      </c>
      <c r="C10" s="24" t="s">
        <v>257</v>
      </c>
      <c r="D10" s="21" t="s">
        <v>428</v>
      </c>
      <c r="E10" s="25">
        <v>250000</v>
      </c>
      <c r="F10" s="23"/>
      <c r="G10" s="23"/>
    </row>
    <row r="11" ht="29.9" customHeight="1" spans="1:7">
      <c r="A11" s="22"/>
      <c r="B11" s="24" t="s">
        <v>429</v>
      </c>
      <c r="C11" s="24" t="s">
        <v>255</v>
      </c>
      <c r="D11" s="21" t="s">
        <v>428</v>
      </c>
      <c r="E11" s="25">
        <v>100000</v>
      </c>
      <c r="F11" s="23"/>
      <c r="G11" s="23"/>
    </row>
    <row r="12" ht="29.9" customHeight="1" spans="1:7">
      <c r="A12" s="22"/>
      <c r="B12" s="26"/>
      <c r="C12" s="26"/>
      <c r="D12" s="26"/>
      <c r="E12" s="23"/>
      <c r="F12" s="23"/>
      <c r="G12" s="23"/>
    </row>
    <row r="13" ht="29.9" customHeight="1" spans="1:7">
      <c r="A13" s="22"/>
      <c r="B13" s="26"/>
      <c r="C13" s="26"/>
      <c r="D13" s="26"/>
      <c r="E13" s="23"/>
      <c r="F13" s="23"/>
      <c r="G13" s="23"/>
    </row>
    <row r="14" ht="29.9" customHeight="1" spans="1:7">
      <c r="A14" s="22"/>
      <c r="B14" s="26"/>
      <c r="C14" s="26"/>
      <c r="D14" s="26"/>
      <c r="E14" s="23"/>
      <c r="F14" s="23"/>
      <c r="G14" s="23"/>
    </row>
    <row r="15" s="1" customFormat="1" ht="18.75" customHeight="1" spans="1:7">
      <c r="A15" s="27" t="s">
        <v>40</v>
      </c>
      <c r="B15" s="28" t="s">
        <v>430</v>
      </c>
      <c r="C15" s="28"/>
      <c r="D15" s="29"/>
      <c r="E15" s="30">
        <v>500000</v>
      </c>
      <c r="F15" s="30"/>
      <c r="G15" s="30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3" sqref="A3:D3"/>
    </sheetView>
  </sheetViews>
  <sheetFormatPr defaultColWidth="8" defaultRowHeight="14.25" customHeight="1"/>
  <cols>
    <col min="1" max="1" width="14.125" customWidth="1"/>
    <col min="2" max="2" width="22.375" customWidth="1"/>
    <col min="3" max="5" width="14.125" customWidth="1"/>
    <col min="6" max="19" width="10.1333333333333" customWidth="1"/>
  </cols>
  <sheetData>
    <row r="1" ht="12" customHeight="1" spans="1:19">
      <c r="A1" s="194"/>
      <c r="J1" s="195"/>
      <c r="R1" s="3" t="s">
        <v>36</v>
      </c>
    </row>
    <row r="2" ht="36" customHeight="1" spans="1:19">
      <c r="A2" s="196" t="s">
        <v>37</v>
      </c>
      <c r="B2" s="31"/>
      <c r="C2" s="31"/>
      <c r="D2" s="31"/>
      <c r="E2" s="31"/>
      <c r="F2" s="31"/>
      <c r="G2" s="31"/>
      <c r="H2" s="31"/>
      <c r="I2" s="31"/>
      <c r="J2" s="56"/>
      <c r="K2" s="31"/>
      <c r="L2" s="31"/>
      <c r="M2" s="31"/>
      <c r="N2" s="31"/>
      <c r="O2" s="31"/>
      <c r="P2" s="31"/>
      <c r="Q2" s="31"/>
      <c r="R2" s="31"/>
      <c r="S2" s="31"/>
    </row>
    <row r="3" ht="20.25" customHeight="1" spans="1:19">
      <c r="A3" s="114" t="s">
        <v>2</v>
      </c>
      <c r="B3" s="7"/>
      <c r="C3" s="7"/>
      <c r="D3" s="7"/>
      <c r="E3" s="7"/>
      <c r="F3" s="7"/>
      <c r="G3" s="7"/>
      <c r="H3" s="7"/>
      <c r="I3" s="7"/>
      <c r="J3" s="197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98" t="s">
        <v>38</v>
      </c>
      <c r="B4" s="199" t="s">
        <v>39</v>
      </c>
      <c r="C4" s="199" t="s">
        <v>40</v>
      </c>
      <c r="D4" s="200" t="s">
        <v>41</v>
      </c>
      <c r="E4" s="201"/>
      <c r="F4" s="201"/>
      <c r="G4" s="201"/>
      <c r="H4" s="201"/>
      <c r="I4" s="201"/>
      <c r="J4" s="202"/>
      <c r="K4" s="201"/>
      <c r="L4" s="201"/>
      <c r="M4" s="201"/>
      <c r="N4" s="203"/>
      <c r="O4" s="203" t="s">
        <v>29</v>
      </c>
      <c r="P4" s="203"/>
      <c r="Q4" s="203"/>
      <c r="R4" s="203"/>
      <c r="S4" s="203"/>
    </row>
    <row r="5" ht="18" customHeight="1" spans="1:19">
      <c r="A5" s="204"/>
      <c r="B5" s="205"/>
      <c r="C5" s="205"/>
      <c r="D5" s="205" t="s">
        <v>42</v>
      </c>
      <c r="E5" s="205" t="s">
        <v>43</v>
      </c>
      <c r="F5" s="205" t="s">
        <v>44</v>
      </c>
      <c r="G5" s="205" t="s">
        <v>45</v>
      </c>
      <c r="H5" s="205" t="s">
        <v>46</v>
      </c>
      <c r="I5" s="206" t="s">
        <v>47</v>
      </c>
      <c r="J5" s="207"/>
      <c r="K5" s="206" t="s">
        <v>48</v>
      </c>
      <c r="L5" s="206" t="s">
        <v>49</v>
      </c>
      <c r="M5" s="206" t="s">
        <v>50</v>
      </c>
      <c r="N5" s="208" t="s">
        <v>51</v>
      </c>
      <c r="O5" s="209" t="s">
        <v>42</v>
      </c>
      <c r="P5" s="209" t="s">
        <v>43</v>
      </c>
      <c r="Q5" s="209" t="s">
        <v>44</v>
      </c>
      <c r="R5" s="209" t="s">
        <v>45</v>
      </c>
      <c r="S5" s="209" t="s">
        <v>52</v>
      </c>
    </row>
    <row r="6" ht="29.25" customHeight="1" spans="1:19">
      <c r="A6" s="210"/>
      <c r="B6" s="211"/>
      <c r="C6" s="211"/>
      <c r="D6" s="211"/>
      <c r="E6" s="211"/>
      <c r="F6" s="211"/>
      <c r="G6" s="211"/>
      <c r="H6" s="211"/>
      <c r="I6" s="212" t="s">
        <v>42</v>
      </c>
      <c r="J6" s="212" t="s">
        <v>53</v>
      </c>
      <c r="K6" s="212" t="s">
        <v>48</v>
      </c>
      <c r="L6" s="212" t="s">
        <v>49</v>
      </c>
      <c r="M6" s="212" t="s">
        <v>50</v>
      </c>
      <c r="N6" s="212" t="s">
        <v>51</v>
      </c>
      <c r="O6" s="212"/>
      <c r="P6" s="212"/>
      <c r="Q6" s="212"/>
      <c r="R6" s="212"/>
      <c r="S6" s="212"/>
    </row>
    <row r="7" ht="16.5" customHeight="1" spans="1:19">
      <c r="A7" s="213">
        <v>1</v>
      </c>
      <c r="B7" s="20">
        <v>2</v>
      </c>
      <c r="C7" s="20">
        <v>3</v>
      </c>
      <c r="D7" s="20">
        <v>4</v>
      </c>
      <c r="E7" s="213">
        <v>5</v>
      </c>
      <c r="F7" s="20">
        <v>6</v>
      </c>
      <c r="G7" s="20">
        <v>7</v>
      </c>
      <c r="H7" s="213">
        <v>8</v>
      </c>
      <c r="I7" s="20">
        <v>9</v>
      </c>
      <c r="J7" s="33">
        <v>10</v>
      </c>
      <c r="K7" s="33">
        <v>11</v>
      </c>
      <c r="L7" s="214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4" customHeight="1" spans="1:19">
      <c r="A8" s="76">
        <v>124001</v>
      </c>
      <c r="B8" s="215" t="s">
        <v>54</v>
      </c>
      <c r="C8" s="23">
        <v>10443148.03</v>
      </c>
      <c r="D8" s="165">
        <v>10004991.06</v>
      </c>
      <c r="E8" s="107">
        <v>10004991.06</v>
      </c>
      <c r="F8" s="107"/>
      <c r="G8" s="107"/>
      <c r="H8" s="107"/>
      <c r="I8" s="107"/>
      <c r="J8" s="107"/>
      <c r="K8" s="107"/>
      <c r="L8" s="107"/>
      <c r="M8" s="107"/>
      <c r="N8" s="107"/>
      <c r="O8" s="107">
        <v>438156.97</v>
      </c>
      <c r="P8" s="107">
        <v>438156.97</v>
      </c>
      <c r="Q8" s="107"/>
      <c r="R8" s="107"/>
      <c r="S8" s="107"/>
    </row>
    <row r="9" ht="31.4" customHeight="1" spans="1:19">
      <c r="A9" s="75"/>
      <c r="B9" s="75"/>
      <c r="C9" s="23"/>
      <c r="D9" s="165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s="1" customFormat="1" ht="23" customHeight="1" spans="1:19">
      <c r="A10" s="188" t="s">
        <v>40</v>
      </c>
      <c r="B10" s="216"/>
      <c r="C10" s="23">
        <v>10443148.03</v>
      </c>
      <c r="D10" s="165">
        <v>10004991.06</v>
      </c>
      <c r="E10" s="107">
        <v>10004991.06</v>
      </c>
      <c r="F10" s="112"/>
      <c r="G10" s="112"/>
      <c r="H10" s="112"/>
      <c r="I10" s="112"/>
      <c r="J10" s="112"/>
      <c r="K10" s="112"/>
      <c r="L10" s="112"/>
      <c r="M10" s="112"/>
      <c r="N10" s="112"/>
      <c r="O10" s="112">
        <v>438156.97</v>
      </c>
      <c r="P10" s="112">
        <v>438156.97</v>
      </c>
      <c r="Q10" s="112"/>
      <c r="R10" s="112"/>
      <c r="S10" s="112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3"/>
  <sheetViews>
    <sheetView showZeros="0" topLeftCell="B1" workbookViewId="0">
      <selection activeCell="H27" sqref="H27"/>
    </sheetView>
  </sheetViews>
  <sheetFormatPr defaultColWidth="14.3833333333333" defaultRowHeight="14.25" customHeight="1"/>
  <cols>
    <col min="1" max="1" width="14.3833333333333" customWidth="1"/>
    <col min="2" max="2" width="32.625" customWidth="1"/>
    <col min="3" max="16384" width="14.3833333333333" customWidth="1"/>
  </cols>
  <sheetData>
    <row r="1" ht="15.75" customHeight="1" spans="1:15">
      <c r="O1" s="123" t="s">
        <v>55</v>
      </c>
    </row>
    <row r="2" ht="28.5" customHeight="1" spans="1:15">
      <c r="A2" s="31" t="s">
        <v>56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15" customHeight="1" spans="1:15">
      <c r="A3" s="124" t="s">
        <v>2</v>
      </c>
      <c r="B3" s="125"/>
      <c r="C3" s="67"/>
      <c r="D3" s="67"/>
      <c r="E3" s="67"/>
      <c r="F3" s="67"/>
      <c r="G3" s="7"/>
      <c r="H3" s="67"/>
      <c r="I3" s="67"/>
      <c r="J3" s="7"/>
      <c r="K3" s="67"/>
      <c r="L3" s="67"/>
      <c r="M3" s="7"/>
      <c r="N3" s="7"/>
      <c r="O3" s="126" t="s">
        <v>3</v>
      </c>
    </row>
    <row r="4" ht="18.75" customHeight="1" spans="1:15">
      <c r="A4" s="10" t="s">
        <v>57</v>
      </c>
      <c r="B4" s="10" t="s">
        <v>58</v>
      </c>
      <c r="C4" s="16" t="s">
        <v>40</v>
      </c>
      <c r="D4" s="127" t="s">
        <v>43</v>
      </c>
      <c r="E4" s="127"/>
      <c r="F4" s="127"/>
      <c r="G4" s="191" t="s">
        <v>44</v>
      </c>
      <c r="H4" s="10" t="s">
        <v>45</v>
      </c>
      <c r="I4" s="10" t="s">
        <v>59</v>
      </c>
      <c r="J4" s="11" t="s">
        <v>60</v>
      </c>
      <c r="K4" s="72" t="s">
        <v>61</v>
      </c>
      <c r="L4" s="72" t="s">
        <v>62</v>
      </c>
      <c r="M4" s="72" t="s">
        <v>63</v>
      </c>
      <c r="N4" s="72" t="s">
        <v>64</v>
      </c>
      <c r="O4" s="95" t="s">
        <v>65</v>
      </c>
    </row>
    <row r="5" ht="30" customHeight="1" spans="1:15">
      <c r="A5" s="19"/>
      <c r="B5" s="19"/>
      <c r="C5" s="19"/>
      <c r="D5" s="127" t="s">
        <v>42</v>
      </c>
      <c r="E5" s="127" t="s">
        <v>66</v>
      </c>
      <c r="F5" s="127" t="s">
        <v>67</v>
      </c>
      <c r="G5" s="19"/>
      <c r="H5" s="19"/>
      <c r="I5" s="19"/>
      <c r="J5" s="127" t="s">
        <v>42</v>
      </c>
      <c r="K5" s="103" t="s">
        <v>61</v>
      </c>
      <c r="L5" s="103" t="s">
        <v>62</v>
      </c>
      <c r="M5" s="103" t="s">
        <v>63</v>
      </c>
      <c r="N5" s="103" t="s">
        <v>64</v>
      </c>
      <c r="O5" s="103" t="s">
        <v>65</v>
      </c>
    </row>
    <row r="6" ht="16.5" customHeight="1" spans="1:15">
      <c r="A6" s="127">
        <v>1</v>
      </c>
      <c r="B6" s="127">
        <v>2</v>
      </c>
      <c r="C6" s="127">
        <v>3</v>
      </c>
      <c r="D6" s="127">
        <v>4</v>
      </c>
      <c r="E6" s="127">
        <v>5</v>
      </c>
      <c r="F6" s="127">
        <v>6</v>
      </c>
      <c r="G6" s="127">
        <v>7</v>
      </c>
      <c r="H6" s="58">
        <v>8</v>
      </c>
      <c r="I6" s="58">
        <v>9</v>
      </c>
      <c r="J6" s="58">
        <v>10</v>
      </c>
      <c r="K6" s="58">
        <v>11</v>
      </c>
      <c r="L6" s="58">
        <v>12</v>
      </c>
      <c r="M6" s="58">
        <v>13</v>
      </c>
      <c r="N6" s="58">
        <v>14</v>
      </c>
      <c r="O6" s="127">
        <v>15</v>
      </c>
    </row>
    <row r="7" ht="20.25" customHeight="1" spans="1:15">
      <c r="A7" s="192" t="s">
        <v>68</v>
      </c>
      <c r="B7" s="192"/>
      <c r="C7" s="193">
        <v>7435823.22</v>
      </c>
      <c r="D7" s="193">
        <v>7435823.22</v>
      </c>
      <c r="E7" s="193">
        <v>6935823.22</v>
      </c>
      <c r="F7" s="193">
        <v>500000</v>
      </c>
      <c r="G7" s="107"/>
      <c r="H7" s="165"/>
      <c r="I7" s="165"/>
      <c r="J7" s="165"/>
      <c r="K7" s="165"/>
      <c r="L7" s="165"/>
      <c r="M7" s="107"/>
      <c r="N7" s="165"/>
      <c r="O7" s="165"/>
    </row>
    <row r="8" ht="20.25" customHeight="1" spans="1:15">
      <c r="A8" s="192" t="s">
        <v>69</v>
      </c>
      <c r="B8" s="192" t="str">
        <f>"  "&amp;"发展与改革事务"</f>
        <v>  发展与改革事务</v>
      </c>
      <c r="C8" s="193">
        <v>7435823.22</v>
      </c>
      <c r="D8" s="193">
        <v>7435823.22</v>
      </c>
      <c r="E8" s="193">
        <v>6935823.22</v>
      </c>
      <c r="F8" s="193">
        <v>500000</v>
      </c>
      <c r="G8" s="107"/>
      <c r="H8" s="165"/>
      <c r="I8" s="165"/>
      <c r="J8" s="165"/>
      <c r="K8" s="165"/>
      <c r="L8" s="165"/>
      <c r="M8" s="107"/>
      <c r="N8" s="165"/>
      <c r="O8" s="165"/>
    </row>
    <row r="9" ht="20.25" customHeight="1" spans="1:15">
      <c r="A9" s="192" t="s">
        <v>70</v>
      </c>
      <c r="B9" s="192" t="str">
        <f>"    "&amp;"行政运行"</f>
        <v>    行政运行</v>
      </c>
      <c r="C9" s="193">
        <v>6935823.22</v>
      </c>
      <c r="D9" s="193">
        <v>6935823.22</v>
      </c>
      <c r="E9" s="193">
        <v>6935823.22</v>
      </c>
      <c r="F9" s="193"/>
      <c r="G9" s="107"/>
      <c r="H9" s="165"/>
      <c r="I9" s="165"/>
      <c r="J9" s="165"/>
      <c r="K9" s="165"/>
      <c r="L9" s="165"/>
      <c r="M9" s="107"/>
      <c r="N9" s="165"/>
      <c r="O9" s="165"/>
    </row>
    <row r="10" ht="20.25" customHeight="1" spans="1:15">
      <c r="A10" s="192" t="s">
        <v>71</v>
      </c>
      <c r="B10" s="192" t="str">
        <f>"    "&amp;"一般行政管理事务"</f>
        <v>    一般行政管理事务</v>
      </c>
      <c r="C10" s="193">
        <v>500000</v>
      </c>
      <c r="D10" s="193">
        <v>500000</v>
      </c>
      <c r="E10" s="193"/>
      <c r="F10" s="193">
        <v>500000</v>
      </c>
      <c r="G10" s="107"/>
      <c r="H10" s="165"/>
      <c r="I10" s="165"/>
      <c r="J10" s="165"/>
      <c r="K10" s="165"/>
      <c r="L10" s="165"/>
      <c r="M10" s="107"/>
      <c r="N10" s="165"/>
      <c r="O10" s="165"/>
    </row>
    <row r="11" ht="20.25" customHeight="1" spans="1:15">
      <c r="A11" s="192" t="s">
        <v>72</v>
      </c>
      <c r="B11" s="192" t="s">
        <v>73</v>
      </c>
      <c r="C11" s="165"/>
      <c r="D11" s="165"/>
      <c r="E11" s="165"/>
      <c r="F11" s="165"/>
      <c r="G11" s="107"/>
      <c r="H11" s="165"/>
      <c r="I11" s="165"/>
      <c r="J11" s="165"/>
      <c r="K11" s="165"/>
      <c r="L11" s="165"/>
      <c r="M11" s="107"/>
      <c r="N11" s="165"/>
      <c r="O11" s="165"/>
    </row>
    <row r="12" ht="20.25" customHeight="1" spans="1:15">
      <c r="A12" s="192" t="s">
        <v>74</v>
      </c>
      <c r="B12" s="192" t="str">
        <f>"  "&amp;"普通教育"</f>
        <v>  普通教育</v>
      </c>
      <c r="C12" s="165"/>
      <c r="D12" s="165"/>
      <c r="E12" s="165"/>
      <c r="F12" s="165"/>
      <c r="G12" s="107"/>
      <c r="H12" s="165"/>
      <c r="I12" s="165"/>
      <c r="J12" s="165"/>
      <c r="K12" s="165"/>
      <c r="L12" s="165"/>
      <c r="M12" s="107"/>
      <c r="N12" s="165"/>
      <c r="O12" s="165"/>
    </row>
    <row r="13" ht="20.25" customHeight="1" spans="1:15">
      <c r="A13" s="192" t="s">
        <v>75</v>
      </c>
      <c r="B13" s="192" t="str">
        <f>"    "&amp;"初中教育"</f>
        <v>    初中教育</v>
      </c>
      <c r="C13" s="165"/>
      <c r="D13" s="165"/>
      <c r="E13" s="165"/>
      <c r="F13" s="165"/>
      <c r="G13" s="107"/>
      <c r="H13" s="165"/>
      <c r="I13" s="165"/>
      <c r="J13" s="165"/>
      <c r="K13" s="165"/>
      <c r="L13" s="165"/>
      <c r="M13" s="107"/>
      <c r="N13" s="165"/>
      <c r="O13" s="165"/>
    </row>
    <row r="14" ht="20.25" customHeight="1" spans="1:15">
      <c r="A14" s="192" t="s">
        <v>76</v>
      </c>
      <c r="B14" s="192" t="s">
        <v>77</v>
      </c>
      <c r="C14" s="193">
        <v>975524.64</v>
      </c>
      <c r="D14" s="193">
        <v>975524.64</v>
      </c>
      <c r="E14" s="193">
        <v>975524.64</v>
      </c>
      <c r="F14" s="165"/>
      <c r="G14" s="107"/>
      <c r="H14" s="165"/>
      <c r="I14" s="165"/>
      <c r="J14" s="165"/>
      <c r="K14" s="165"/>
      <c r="L14" s="165"/>
      <c r="M14" s="107"/>
      <c r="N14" s="165"/>
      <c r="O14" s="165"/>
    </row>
    <row r="15" ht="20.25" customHeight="1" spans="1:15">
      <c r="A15" s="192" t="s">
        <v>78</v>
      </c>
      <c r="B15" s="192" t="str">
        <f>"  "&amp;"行政事业单位养老支出"</f>
        <v>  行政事业单位养老支出</v>
      </c>
      <c r="C15" s="193">
        <v>952316.64</v>
      </c>
      <c r="D15" s="193">
        <v>866085.72</v>
      </c>
      <c r="E15" s="193">
        <v>952316.64</v>
      </c>
      <c r="F15" s="165"/>
      <c r="G15" s="107"/>
      <c r="H15" s="165"/>
      <c r="I15" s="165"/>
      <c r="J15" s="165"/>
      <c r="K15" s="165"/>
      <c r="L15" s="165"/>
      <c r="M15" s="107"/>
      <c r="N15" s="165"/>
      <c r="O15" s="165"/>
    </row>
    <row r="16" ht="20.25" customHeight="1" spans="1:15">
      <c r="A16" s="192" t="s">
        <v>79</v>
      </c>
      <c r="B16" s="192" t="str">
        <f>"    "&amp;"机关事业单位基本养老保险缴费支出"</f>
        <v>    机关事业单位基本养老保险缴费支出</v>
      </c>
      <c r="C16" s="193">
        <v>924316.64</v>
      </c>
      <c r="D16" s="193">
        <v>924316.64</v>
      </c>
      <c r="E16" s="193">
        <v>924316.64</v>
      </c>
      <c r="F16" s="165"/>
      <c r="G16" s="107"/>
      <c r="H16" s="165"/>
      <c r="I16" s="165"/>
      <c r="J16" s="165"/>
      <c r="K16" s="165"/>
      <c r="L16" s="165"/>
      <c r="M16" s="107"/>
      <c r="N16" s="165"/>
      <c r="O16" s="165"/>
    </row>
    <row r="17" ht="20.25" customHeight="1" spans="1:15">
      <c r="A17" s="192" t="s">
        <v>80</v>
      </c>
      <c r="B17" s="192" t="str">
        <f>"    "&amp;"机关事业单位职业年金缴费支出"</f>
        <v>    机关事业单位职业年金缴费支出</v>
      </c>
      <c r="C17" s="193"/>
      <c r="D17" s="193"/>
      <c r="E17" s="193"/>
      <c r="F17" s="165"/>
      <c r="G17" s="107"/>
      <c r="H17" s="165"/>
      <c r="I17" s="165"/>
      <c r="J17" s="165"/>
      <c r="K17" s="165"/>
      <c r="L17" s="165"/>
      <c r="M17" s="107"/>
      <c r="N17" s="165"/>
      <c r="O17" s="165"/>
    </row>
    <row r="18" ht="20.25" customHeight="1" spans="1:15">
      <c r="A18" s="192" t="s">
        <v>81</v>
      </c>
      <c r="B18" s="192" t="str">
        <f>"    "&amp;"其他行政事业单位养老支出"</f>
        <v>    其他行政事业单位养老支出</v>
      </c>
      <c r="C18" s="193">
        <v>28000</v>
      </c>
      <c r="D18" s="193">
        <v>28000</v>
      </c>
      <c r="E18" s="193">
        <v>28000</v>
      </c>
      <c r="F18" s="165"/>
      <c r="G18" s="107"/>
      <c r="H18" s="165"/>
      <c r="I18" s="165"/>
      <c r="J18" s="165"/>
      <c r="K18" s="165"/>
      <c r="L18" s="165"/>
      <c r="M18" s="107"/>
      <c r="N18" s="165"/>
      <c r="O18" s="165"/>
    </row>
    <row r="19" ht="20.25" customHeight="1" spans="1:15">
      <c r="A19" s="192" t="s">
        <v>82</v>
      </c>
      <c r="B19" s="192" t="str">
        <f>"  "&amp;"抚恤"</f>
        <v>  抚恤</v>
      </c>
      <c r="C19" s="193">
        <v>23208</v>
      </c>
      <c r="D19" s="193">
        <v>23208</v>
      </c>
      <c r="E19" s="193">
        <v>23208</v>
      </c>
      <c r="F19" s="165"/>
      <c r="G19" s="107"/>
      <c r="H19" s="165"/>
      <c r="I19" s="165"/>
      <c r="J19" s="165"/>
      <c r="K19" s="165"/>
      <c r="L19" s="165"/>
      <c r="M19" s="107"/>
      <c r="N19" s="165"/>
      <c r="O19" s="165"/>
    </row>
    <row r="20" ht="20.25" customHeight="1" spans="1:15">
      <c r="A20" s="192" t="s">
        <v>83</v>
      </c>
      <c r="B20" s="192" t="str">
        <f>"    "&amp;"死亡抚恤"</f>
        <v>    死亡抚恤</v>
      </c>
      <c r="C20" s="193">
        <v>23208</v>
      </c>
      <c r="D20" s="193">
        <v>23208</v>
      </c>
      <c r="E20" s="193">
        <v>23208</v>
      </c>
      <c r="F20" s="165"/>
      <c r="G20" s="107"/>
      <c r="H20" s="165"/>
      <c r="I20" s="165"/>
      <c r="J20" s="165"/>
      <c r="K20" s="165"/>
      <c r="L20" s="165"/>
      <c r="M20" s="107"/>
      <c r="N20" s="165"/>
      <c r="O20" s="165"/>
    </row>
    <row r="21" ht="20.25" customHeight="1" spans="1:15">
      <c r="A21" s="192" t="s">
        <v>84</v>
      </c>
      <c r="B21" s="192" t="s">
        <v>85</v>
      </c>
      <c r="C21" s="193">
        <v>866085.72</v>
      </c>
      <c r="D21" s="193">
        <v>866085.72</v>
      </c>
      <c r="E21" s="193">
        <v>866085.72</v>
      </c>
      <c r="F21" s="165"/>
      <c r="G21" s="107"/>
      <c r="H21" s="165"/>
      <c r="I21" s="165"/>
      <c r="J21" s="165"/>
      <c r="K21" s="165"/>
      <c r="L21" s="165"/>
      <c r="M21" s="107"/>
      <c r="N21" s="165"/>
      <c r="O21" s="165"/>
    </row>
    <row r="22" ht="20.25" customHeight="1" spans="1:15">
      <c r="A22" s="192" t="s">
        <v>86</v>
      </c>
      <c r="B22" s="192" t="str">
        <f>"  "&amp;"行政事业单位医疗"</f>
        <v>  行政事业单位医疗</v>
      </c>
      <c r="C22" s="193">
        <v>866085.72</v>
      </c>
      <c r="D22" s="193">
        <v>866085.72</v>
      </c>
      <c r="E22" s="193">
        <v>866085.72</v>
      </c>
      <c r="F22" s="165"/>
      <c r="G22" s="107"/>
      <c r="H22" s="165"/>
      <c r="I22" s="165"/>
      <c r="J22" s="165"/>
      <c r="K22" s="165"/>
      <c r="L22" s="165"/>
      <c r="M22" s="107"/>
      <c r="N22" s="165"/>
      <c r="O22" s="165"/>
    </row>
    <row r="23" ht="20.25" customHeight="1" spans="1:15">
      <c r="A23" s="192" t="s">
        <v>87</v>
      </c>
      <c r="B23" s="192" t="str">
        <f>"    "&amp;"行政单位医疗"</f>
        <v>    行政单位医疗</v>
      </c>
      <c r="C23" s="193">
        <v>377787.6</v>
      </c>
      <c r="D23" s="193">
        <v>377787.6</v>
      </c>
      <c r="E23" s="193">
        <v>377787.6</v>
      </c>
      <c r="F23" s="165"/>
      <c r="G23" s="107"/>
      <c r="H23" s="165"/>
      <c r="I23" s="165"/>
      <c r="J23" s="165"/>
      <c r="K23" s="165"/>
      <c r="L23" s="165"/>
      <c r="M23" s="107"/>
      <c r="N23" s="165"/>
      <c r="O23" s="165"/>
    </row>
    <row r="24" ht="20.25" customHeight="1" spans="1:15">
      <c r="A24" s="192" t="s">
        <v>88</v>
      </c>
      <c r="B24" s="192" t="str">
        <f>"    "&amp;"事业单位医疗"</f>
        <v>    事业单位医疗</v>
      </c>
      <c r="C24" s="193">
        <v>45439.2</v>
      </c>
      <c r="D24" s="193">
        <v>45439.2</v>
      </c>
      <c r="E24" s="193">
        <v>45439.2</v>
      </c>
      <c r="F24" s="165"/>
      <c r="G24" s="107"/>
      <c r="H24" s="165"/>
      <c r="I24" s="165"/>
      <c r="J24" s="165"/>
      <c r="K24" s="165"/>
      <c r="L24" s="165"/>
      <c r="M24" s="107"/>
      <c r="N24" s="165"/>
      <c r="O24" s="165"/>
    </row>
    <row r="25" ht="20.25" customHeight="1" spans="1:15">
      <c r="A25" s="192" t="s">
        <v>89</v>
      </c>
      <c r="B25" s="192" t="str">
        <f>"    "&amp;"公务员医疗补助"</f>
        <v>    公务员医疗补助</v>
      </c>
      <c r="C25" s="193">
        <v>414468.96</v>
      </c>
      <c r="D25" s="193">
        <v>727557.48</v>
      </c>
      <c r="E25" s="193">
        <v>414468.96</v>
      </c>
      <c r="F25" s="165"/>
      <c r="G25" s="107"/>
      <c r="H25" s="165"/>
      <c r="I25" s="165"/>
      <c r="J25" s="165"/>
      <c r="K25" s="165"/>
      <c r="L25" s="165"/>
      <c r="M25" s="107"/>
      <c r="N25" s="165"/>
      <c r="O25" s="165"/>
    </row>
    <row r="26" ht="20.25" customHeight="1" spans="1:15">
      <c r="A26" s="192" t="s">
        <v>90</v>
      </c>
      <c r="B26" s="192" t="str">
        <f>"    "&amp;"其他行政事业单位医疗支出"</f>
        <v>    其他行政事业单位医疗支出</v>
      </c>
      <c r="C26" s="193">
        <v>28389.96</v>
      </c>
      <c r="D26" s="193">
        <v>28389.96</v>
      </c>
      <c r="E26" s="193">
        <v>28389.96</v>
      </c>
      <c r="F26" s="165"/>
      <c r="G26" s="107"/>
      <c r="H26" s="165"/>
      <c r="I26" s="165"/>
      <c r="J26" s="165"/>
      <c r="K26" s="165"/>
      <c r="L26" s="165"/>
      <c r="M26" s="107"/>
      <c r="N26" s="165"/>
      <c r="O26" s="165"/>
    </row>
    <row r="27" ht="20.25" customHeight="1" spans="1:15">
      <c r="A27" s="192" t="s">
        <v>91</v>
      </c>
      <c r="B27" s="192" t="s">
        <v>92</v>
      </c>
      <c r="C27" s="193">
        <v>438156.97</v>
      </c>
      <c r="D27" s="193">
        <v>438156.97</v>
      </c>
      <c r="E27" s="193"/>
      <c r="F27" s="193">
        <v>438156.97</v>
      </c>
      <c r="G27" s="107"/>
      <c r="H27" s="165"/>
      <c r="I27" s="165"/>
      <c r="J27" s="165"/>
      <c r="K27" s="165"/>
      <c r="L27" s="165"/>
      <c r="M27" s="107"/>
      <c r="N27" s="165"/>
      <c r="O27" s="165"/>
    </row>
    <row r="28" ht="20.25" customHeight="1" spans="1:15">
      <c r="A28" s="192" t="s">
        <v>93</v>
      </c>
      <c r="B28" s="192" t="str">
        <f>"  "&amp;"工业和信息产业"</f>
        <v>  工业和信息产业</v>
      </c>
      <c r="C28" s="193">
        <v>438156.97</v>
      </c>
      <c r="D28" s="193">
        <v>438156.97</v>
      </c>
      <c r="E28" s="193"/>
      <c r="F28" s="193">
        <v>438156.97</v>
      </c>
      <c r="G28" s="107"/>
      <c r="H28" s="165"/>
      <c r="I28" s="165"/>
      <c r="J28" s="165"/>
      <c r="K28" s="165"/>
      <c r="L28" s="165"/>
      <c r="M28" s="107"/>
      <c r="N28" s="165"/>
      <c r="O28" s="165"/>
    </row>
    <row r="29" ht="20.25" customHeight="1" spans="1:15">
      <c r="A29" s="192" t="s">
        <v>94</v>
      </c>
      <c r="B29" s="192" t="str">
        <f>"    "&amp;"无线电及信息通信监管"</f>
        <v>    无线电及信息通信监管</v>
      </c>
      <c r="C29" s="193">
        <v>438156.97</v>
      </c>
      <c r="D29" s="193">
        <v>438156.97</v>
      </c>
      <c r="E29" s="193"/>
      <c r="F29" s="193">
        <v>438156.97</v>
      </c>
      <c r="G29" s="107"/>
      <c r="H29" s="165"/>
      <c r="I29" s="165"/>
      <c r="J29" s="165"/>
      <c r="K29" s="165"/>
      <c r="L29" s="165"/>
      <c r="M29" s="107"/>
      <c r="N29" s="165"/>
      <c r="O29" s="165"/>
    </row>
    <row r="30" ht="20.25" customHeight="1" spans="1:15">
      <c r="A30" s="192" t="s">
        <v>95</v>
      </c>
      <c r="B30" s="192" t="s">
        <v>96</v>
      </c>
      <c r="C30" s="193">
        <v>727557.48</v>
      </c>
      <c r="D30" s="193">
        <v>727557.48</v>
      </c>
      <c r="E30" s="193">
        <v>727557.48</v>
      </c>
      <c r="F30" s="193"/>
      <c r="G30" s="107"/>
      <c r="H30" s="165"/>
      <c r="I30" s="165"/>
      <c r="J30" s="165"/>
      <c r="K30" s="165"/>
      <c r="L30" s="165"/>
      <c r="M30" s="107"/>
      <c r="N30" s="165"/>
      <c r="O30" s="165"/>
    </row>
    <row r="31" ht="20.25" customHeight="1" spans="1:15">
      <c r="A31" s="192" t="s">
        <v>97</v>
      </c>
      <c r="B31" s="192" t="str">
        <f>"  "&amp;"住房改革支出"</f>
        <v>  住房改革支出</v>
      </c>
      <c r="C31" s="193">
        <v>727557.48</v>
      </c>
      <c r="D31" s="193">
        <v>727557.48</v>
      </c>
      <c r="E31" s="193">
        <v>727557.48</v>
      </c>
      <c r="F31" s="193"/>
      <c r="G31" s="107"/>
      <c r="H31" s="165"/>
      <c r="I31" s="165"/>
      <c r="J31" s="165"/>
      <c r="K31" s="165"/>
      <c r="L31" s="165"/>
      <c r="M31" s="107"/>
      <c r="N31" s="165"/>
      <c r="O31" s="165"/>
    </row>
    <row r="32" ht="20.25" customHeight="1" spans="1:15">
      <c r="A32" s="192" t="s">
        <v>98</v>
      </c>
      <c r="B32" s="192" t="str">
        <f>"    "&amp;"住房公积金"</f>
        <v>    住房公积金</v>
      </c>
      <c r="C32" s="193">
        <v>727557.48</v>
      </c>
      <c r="D32" s="193">
        <v>727557.48</v>
      </c>
      <c r="E32" s="193">
        <v>727557.48</v>
      </c>
      <c r="F32" s="193"/>
      <c r="G32" s="107"/>
      <c r="H32" s="165"/>
      <c r="I32" s="165"/>
      <c r="J32" s="165"/>
      <c r="K32" s="165"/>
      <c r="L32" s="165"/>
      <c r="M32" s="107"/>
      <c r="N32" s="165"/>
      <c r="O32" s="165"/>
    </row>
    <row r="33" s="1" customFormat="1" ht="24" customHeight="1" spans="1:15">
      <c r="A33" s="128" t="s">
        <v>99</v>
      </c>
      <c r="B33" s="129" t="s">
        <v>99</v>
      </c>
      <c r="C33" s="159">
        <v>10443148.03</v>
      </c>
      <c r="D33" s="193">
        <v>10443148.03</v>
      </c>
      <c r="E33" s="159">
        <v>9504991.06</v>
      </c>
      <c r="F33" s="159">
        <v>938156.97</v>
      </c>
      <c r="G33" s="112"/>
      <c r="H33" s="184"/>
      <c r="I33" s="184"/>
      <c r="J33" s="184"/>
      <c r="K33" s="184"/>
      <c r="L33" s="184"/>
      <c r="M33" s="112"/>
      <c r="N33" s="184"/>
      <c r="O33" s="184"/>
    </row>
  </sheetData>
  <mergeCells count="11">
    <mergeCell ref="A2:O2"/>
    <mergeCell ref="A3:L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7"/>
  <sheetViews>
    <sheetView showZeros="0" workbookViewId="0">
      <selection activeCell="A3" sqref="A3:B3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113" t="s">
        <v>100</v>
      </c>
    </row>
    <row r="2" ht="31.5" customHeight="1" spans="1:4">
      <c r="A2" s="55" t="s">
        <v>101</v>
      </c>
      <c r="B2" s="179"/>
      <c r="C2" s="179"/>
      <c r="D2" s="179"/>
    </row>
    <row r="3" ht="17.25" customHeight="1" spans="1:4">
      <c r="A3" s="5" t="s">
        <v>2</v>
      </c>
      <c r="B3" s="180"/>
      <c r="C3" s="180"/>
      <c r="D3" s="115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81" t="s">
        <v>7</v>
      </c>
      <c r="C5" s="16" t="s">
        <v>102</v>
      </c>
      <c r="D5" s="181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82" t="s">
        <v>103</v>
      </c>
      <c r="B7" s="165">
        <v>10004991.06</v>
      </c>
      <c r="C7" s="183" t="s">
        <v>104</v>
      </c>
      <c r="D7" s="184">
        <v>10443148.03</v>
      </c>
    </row>
    <row r="8" ht="29.15" customHeight="1" spans="1:4">
      <c r="A8" s="185" t="s">
        <v>105</v>
      </c>
      <c r="B8" s="165">
        <v>10004991.06</v>
      </c>
      <c r="C8" s="226" t="s">
        <v>106</v>
      </c>
      <c r="D8" s="165">
        <v>7435823.22</v>
      </c>
    </row>
    <row r="9" ht="29.15" customHeight="1" spans="1:4">
      <c r="A9" s="185" t="s">
        <v>107</v>
      </c>
      <c r="B9" s="107"/>
      <c r="C9" s="226" t="s">
        <v>108</v>
      </c>
      <c r="D9" s="107"/>
    </row>
    <row r="10" ht="29.15" customHeight="1" spans="1:4">
      <c r="A10" s="185" t="s">
        <v>109</v>
      </c>
      <c r="B10" s="107"/>
      <c r="C10" s="226" t="s">
        <v>110</v>
      </c>
      <c r="D10" s="165">
        <v>975524.64</v>
      </c>
    </row>
    <row r="11" ht="29.15" customHeight="1" spans="1:4">
      <c r="A11" s="186" t="s">
        <v>111</v>
      </c>
      <c r="B11" s="165">
        <v>438156.97</v>
      </c>
      <c r="C11" s="226" t="s">
        <v>112</v>
      </c>
      <c r="D11" s="165">
        <v>866085.72</v>
      </c>
    </row>
    <row r="12" ht="29.15" customHeight="1" spans="1:4">
      <c r="A12" s="185" t="s">
        <v>105</v>
      </c>
      <c r="B12" s="165">
        <v>438156.97</v>
      </c>
      <c r="C12" s="226" t="s">
        <v>113</v>
      </c>
      <c r="D12" s="107"/>
    </row>
    <row r="13" ht="29.15" customHeight="1" spans="1:4">
      <c r="A13" s="187" t="s">
        <v>107</v>
      </c>
      <c r="B13" s="165"/>
      <c r="C13" s="226" t="s">
        <v>114</v>
      </c>
      <c r="D13" s="165">
        <v>727557.48</v>
      </c>
    </row>
    <row r="14" ht="29.15" customHeight="1" spans="1:4">
      <c r="A14" s="187" t="s">
        <v>109</v>
      </c>
      <c r="B14" s="184"/>
      <c r="C14" s="226" t="s">
        <v>115</v>
      </c>
      <c r="D14" s="107"/>
    </row>
    <row r="15" ht="29.15" customHeight="1" spans="1:4">
      <c r="A15" s="188"/>
      <c r="B15" s="184"/>
      <c r="C15" s="22" t="s">
        <v>24</v>
      </c>
      <c r="D15" s="165">
        <v>438156.97</v>
      </c>
    </row>
    <row r="16" ht="29.15" customHeight="1" spans="1:4">
      <c r="A16" s="188"/>
      <c r="B16" s="184"/>
      <c r="C16" s="189" t="s">
        <v>116</v>
      </c>
      <c r="D16" s="184"/>
    </row>
    <row r="17" ht="29.15" customHeight="1" spans="1:4">
      <c r="A17" s="188" t="s">
        <v>117</v>
      </c>
      <c r="B17" s="184">
        <v>10443148.03</v>
      </c>
      <c r="C17" s="190" t="s">
        <v>35</v>
      </c>
      <c r="D17" s="184">
        <v>10443148.03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9"/>
  <sheetViews>
    <sheetView showZeros="0" workbookViewId="0">
      <selection activeCell="A3" sqref="A3:E3"/>
    </sheetView>
  </sheetViews>
  <sheetFormatPr defaultColWidth="9.14166666666667" defaultRowHeight="14.25" customHeight="1" outlineLevelCol="6"/>
  <cols>
    <col min="1" max="1" width="23.6333333333333" customWidth="1"/>
    <col min="2" max="2" width="35.875" customWidth="1"/>
    <col min="3" max="7" width="23.6333333333333" customWidth="1"/>
  </cols>
  <sheetData>
    <row r="1" ht="12" customHeight="1" spans="1:7">
      <c r="D1" s="139"/>
      <c r="F1" s="123"/>
      <c r="G1" s="123" t="s">
        <v>118</v>
      </c>
    </row>
    <row r="2" ht="39" customHeight="1" spans="1:7">
      <c r="A2" s="4" t="s">
        <v>119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6"/>
      <c r="G3" s="126" t="s">
        <v>3</v>
      </c>
    </row>
    <row r="4" ht="20.25" customHeight="1" spans="1:7">
      <c r="A4" s="167" t="s">
        <v>120</v>
      </c>
      <c r="B4" s="168"/>
      <c r="C4" s="169" t="s">
        <v>40</v>
      </c>
      <c r="D4" s="12" t="s">
        <v>66</v>
      </c>
      <c r="E4" s="12"/>
      <c r="F4" s="13"/>
      <c r="G4" s="169" t="s">
        <v>67</v>
      </c>
    </row>
    <row r="5" ht="20.25" customHeight="1" spans="1:7">
      <c r="A5" s="170" t="s">
        <v>57</v>
      </c>
      <c r="B5" s="171" t="s">
        <v>58</v>
      </c>
      <c r="C5" s="116"/>
      <c r="D5" s="116" t="s">
        <v>42</v>
      </c>
      <c r="E5" s="116" t="s">
        <v>121</v>
      </c>
      <c r="F5" s="116" t="s">
        <v>122</v>
      </c>
      <c r="G5" s="116"/>
    </row>
    <row r="6" ht="13.5" customHeight="1" spans="1:7">
      <c r="A6" s="172" t="s">
        <v>123</v>
      </c>
      <c r="B6" s="172" t="s">
        <v>124</v>
      </c>
      <c r="C6" s="172" t="s">
        <v>125</v>
      </c>
      <c r="D6" s="127"/>
      <c r="E6" s="172" t="s">
        <v>126</v>
      </c>
      <c r="F6" s="172" t="s">
        <v>127</v>
      </c>
      <c r="G6" s="172" t="s">
        <v>128</v>
      </c>
    </row>
    <row r="7" ht="18" customHeight="1" spans="1:7">
      <c r="A7" s="132" t="s">
        <v>68</v>
      </c>
      <c r="B7" s="132"/>
      <c r="C7" s="173">
        <v>7435823.22</v>
      </c>
      <c r="D7" s="173">
        <v>7435823.22</v>
      </c>
      <c r="E7" s="173">
        <v>6227499.06</v>
      </c>
      <c r="F7" s="173">
        <v>708324.16</v>
      </c>
      <c r="G7" s="173">
        <v>500000</v>
      </c>
    </row>
    <row r="8" ht="18" customHeight="1" spans="1:7">
      <c r="A8" s="174" t="s">
        <v>69</v>
      </c>
      <c r="B8" s="174" t="s">
        <v>129</v>
      </c>
      <c r="C8" s="173">
        <v>7435823.22</v>
      </c>
      <c r="D8" s="173">
        <v>6935823.22</v>
      </c>
      <c r="E8" s="173">
        <v>6227499.06</v>
      </c>
      <c r="F8" s="173">
        <v>708324.16</v>
      </c>
      <c r="G8" s="173">
        <v>500000</v>
      </c>
    </row>
    <row r="9" ht="18" customHeight="1" spans="1:7">
      <c r="A9" s="175" t="s">
        <v>70</v>
      </c>
      <c r="B9" s="175" t="s">
        <v>130</v>
      </c>
      <c r="C9" s="173">
        <v>6935823.22</v>
      </c>
      <c r="D9" s="173">
        <v>6935823.22</v>
      </c>
      <c r="E9" s="173">
        <v>6227499.06</v>
      </c>
      <c r="F9" s="173">
        <v>708324.16</v>
      </c>
      <c r="G9" s="173"/>
    </row>
    <row r="10" ht="18" customHeight="1" spans="1:7">
      <c r="A10" s="175" t="s">
        <v>71</v>
      </c>
      <c r="B10" s="175" t="s">
        <v>131</v>
      </c>
      <c r="C10" s="173">
        <v>500000</v>
      </c>
      <c r="D10" s="173"/>
      <c r="E10" s="173"/>
      <c r="F10" s="173"/>
      <c r="G10" s="173">
        <v>500000</v>
      </c>
    </row>
    <row r="11" ht="18" customHeight="1" spans="1:7">
      <c r="A11" s="132" t="s">
        <v>76</v>
      </c>
      <c r="B11" s="132" t="s">
        <v>77</v>
      </c>
      <c r="C11" s="173">
        <v>975524.64</v>
      </c>
      <c r="D11" s="173">
        <v>975524.64</v>
      </c>
      <c r="E11" s="173">
        <v>947524.64</v>
      </c>
      <c r="F11" s="173">
        <v>28000</v>
      </c>
      <c r="G11" s="173"/>
    </row>
    <row r="12" ht="18" customHeight="1" spans="1:7">
      <c r="A12" s="174" t="s">
        <v>78</v>
      </c>
      <c r="B12" s="174" t="s">
        <v>132</v>
      </c>
      <c r="C12" s="173">
        <v>952316.64</v>
      </c>
      <c r="D12" s="173">
        <v>952316.64</v>
      </c>
      <c r="E12" s="173">
        <v>924316.64</v>
      </c>
      <c r="F12" s="173">
        <v>28000</v>
      </c>
      <c r="G12" s="173"/>
    </row>
    <row r="13" ht="18" customHeight="1" spans="1:7">
      <c r="A13" s="175" t="s">
        <v>79</v>
      </c>
      <c r="B13" s="175" t="s">
        <v>133</v>
      </c>
      <c r="C13" s="173">
        <v>924316.64</v>
      </c>
      <c r="D13" s="173">
        <v>924316.64</v>
      </c>
      <c r="E13" s="173">
        <v>924316.64</v>
      </c>
      <c r="F13" s="173"/>
      <c r="G13" s="173"/>
    </row>
    <row r="14" ht="18" customHeight="1" spans="1:7">
      <c r="A14" s="175" t="s">
        <v>81</v>
      </c>
      <c r="B14" s="175" t="s">
        <v>134</v>
      </c>
      <c r="C14" s="173">
        <v>28000</v>
      </c>
      <c r="D14" s="173">
        <v>975524.64</v>
      </c>
      <c r="E14" s="173"/>
      <c r="F14" s="173">
        <v>28000</v>
      </c>
      <c r="G14" s="173"/>
    </row>
    <row r="15" ht="18" customHeight="1" spans="1:7">
      <c r="A15" s="174" t="s">
        <v>82</v>
      </c>
      <c r="B15" s="174" t="s">
        <v>135</v>
      </c>
      <c r="C15" s="173">
        <v>23208</v>
      </c>
      <c r="D15" s="173">
        <v>866085.72</v>
      </c>
      <c r="E15" s="173">
        <v>23208</v>
      </c>
      <c r="F15" s="173"/>
      <c r="G15" s="173"/>
    </row>
    <row r="16" ht="18" customHeight="1" spans="1:7">
      <c r="A16" s="175" t="s">
        <v>83</v>
      </c>
      <c r="B16" s="175" t="s">
        <v>136</v>
      </c>
      <c r="C16" s="173">
        <v>23208</v>
      </c>
      <c r="D16" s="173">
        <v>23208</v>
      </c>
      <c r="E16" s="173">
        <v>23208</v>
      </c>
      <c r="F16" s="173"/>
      <c r="G16" s="173"/>
    </row>
    <row r="17" ht="18" customHeight="1" spans="1:7">
      <c r="A17" s="132" t="s">
        <v>84</v>
      </c>
      <c r="B17" s="132" t="s">
        <v>85</v>
      </c>
      <c r="C17" s="173">
        <v>866085.72</v>
      </c>
      <c r="D17" s="173">
        <v>866085.72</v>
      </c>
      <c r="E17" s="173">
        <v>866085.72</v>
      </c>
      <c r="F17" s="23"/>
      <c r="G17" s="23"/>
    </row>
    <row r="18" ht="18" customHeight="1" spans="1:7">
      <c r="A18" s="174" t="s">
        <v>86</v>
      </c>
      <c r="B18" s="174" t="s">
        <v>137</v>
      </c>
      <c r="C18" s="173">
        <v>866085.72</v>
      </c>
      <c r="D18" s="173">
        <v>866085.72</v>
      </c>
      <c r="E18" s="173">
        <v>866085.72</v>
      </c>
      <c r="F18" s="23"/>
      <c r="G18" s="23"/>
    </row>
    <row r="19" ht="18" customHeight="1" spans="1:7">
      <c r="A19" s="175" t="s">
        <v>87</v>
      </c>
      <c r="B19" s="175" t="s">
        <v>138</v>
      </c>
      <c r="C19" s="173">
        <v>377787.6</v>
      </c>
      <c r="D19" s="173">
        <v>377787.6</v>
      </c>
      <c r="E19" s="173">
        <v>377787.6</v>
      </c>
      <c r="F19" s="23"/>
      <c r="G19" s="23"/>
    </row>
    <row r="20" ht="18" customHeight="1" spans="1:7">
      <c r="A20" s="175" t="s">
        <v>88</v>
      </c>
      <c r="B20" s="175" t="s">
        <v>139</v>
      </c>
      <c r="C20" s="173">
        <v>45439.2</v>
      </c>
      <c r="D20" s="173">
        <v>45439.2</v>
      </c>
      <c r="E20" s="173">
        <v>45439.2</v>
      </c>
      <c r="F20" s="23"/>
      <c r="G20" s="23"/>
    </row>
    <row r="21" ht="18" customHeight="1" spans="1:7">
      <c r="A21" s="175" t="s">
        <v>89</v>
      </c>
      <c r="B21" s="175" t="s">
        <v>140</v>
      </c>
      <c r="C21" s="173">
        <v>414468.96</v>
      </c>
      <c r="D21" s="173">
        <v>414468.96</v>
      </c>
      <c r="E21" s="173">
        <v>414468.96</v>
      </c>
      <c r="F21" s="173"/>
      <c r="G21" s="173"/>
    </row>
    <row r="22" ht="18" customHeight="1" spans="1:7">
      <c r="A22" s="175" t="s">
        <v>90</v>
      </c>
      <c r="B22" s="175" t="s">
        <v>141</v>
      </c>
      <c r="C22" s="173">
        <v>28389.96</v>
      </c>
      <c r="D22" s="173">
        <v>28389.96</v>
      </c>
      <c r="E22" s="173">
        <v>28389.96</v>
      </c>
      <c r="F22" s="173"/>
      <c r="G22" s="173"/>
    </row>
    <row r="23" ht="18" customHeight="1" spans="1:7">
      <c r="A23" s="132" t="s">
        <v>91</v>
      </c>
      <c r="B23" s="132" t="s">
        <v>92</v>
      </c>
      <c r="C23" s="173">
        <v>438156.97</v>
      </c>
      <c r="D23" s="173"/>
      <c r="E23" s="173"/>
      <c r="F23" s="173"/>
      <c r="G23" s="173">
        <v>438156.97</v>
      </c>
    </row>
    <row r="24" ht="18" customHeight="1" spans="1:7">
      <c r="A24" s="174" t="s">
        <v>93</v>
      </c>
      <c r="B24" s="174" t="s">
        <v>142</v>
      </c>
      <c r="C24" s="173">
        <v>438156.97</v>
      </c>
      <c r="D24" s="173"/>
      <c r="E24" s="173"/>
      <c r="F24" s="173"/>
      <c r="G24" s="173">
        <v>438156.97</v>
      </c>
    </row>
    <row r="25" ht="18" customHeight="1" spans="1:7">
      <c r="A25" s="175" t="s">
        <v>94</v>
      </c>
      <c r="B25" s="175" t="s">
        <v>143</v>
      </c>
      <c r="C25" s="173">
        <v>438156.97</v>
      </c>
      <c r="D25" s="173">
        <v>727557.48</v>
      </c>
      <c r="E25" s="173"/>
      <c r="F25" s="173"/>
      <c r="G25" s="173">
        <v>438156.97</v>
      </c>
    </row>
    <row r="26" ht="18" customHeight="1" spans="1:7">
      <c r="A26" s="132" t="s">
        <v>95</v>
      </c>
      <c r="B26" s="132" t="s">
        <v>96</v>
      </c>
      <c r="C26" s="173">
        <v>727557.48</v>
      </c>
      <c r="D26" s="173">
        <v>727557.48</v>
      </c>
      <c r="E26" s="173">
        <v>727557.48</v>
      </c>
      <c r="F26" s="173"/>
      <c r="G26" s="173"/>
    </row>
    <row r="27" ht="18" customHeight="1" spans="1:7">
      <c r="A27" s="174" t="s">
        <v>97</v>
      </c>
      <c r="B27" s="174" t="s">
        <v>144</v>
      </c>
      <c r="C27" s="173">
        <v>727557.48</v>
      </c>
      <c r="D27" s="173">
        <v>727557.48</v>
      </c>
      <c r="E27" s="173">
        <v>727557.48</v>
      </c>
      <c r="F27" s="173"/>
      <c r="G27" s="173"/>
    </row>
    <row r="28" ht="18" customHeight="1" spans="1:7">
      <c r="A28" s="175" t="s">
        <v>98</v>
      </c>
      <c r="B28" s="175" t="s">
        <v>145</v>
      </c>
      <c r="C28" s="173">
        <v>727557.48</v>
      </c>
      <c r="D28" s="173">
        <v>727557.48</v>
      </c>
      <c r="E28" s="173">
        <v>727557.48</v>
      </c>
      <c r="F28" s="173"/>
      <c r="G28" s="173"/>
    </row>
    <row r="29" s="1" customFormat="1" ht="18" customHeight="1" spans="1:7">
      <c r="A29" s="176" t="s">
        <v>99</v>
      </c>
      <c r="B29" s="177" t="s">
        <v>99</v>
      </c>
      <c r="C29" s="178">
        <v>10443148.03</v>
      </c>
      <c r="D29" s="173">
        <v>9504991.06</v>
      </c>
      <c r="E29" s="178">
        <v>8768666.9</v>
      </c>
      <c r="F29" s="178">
        <v>736324.16</v>
      </c>
      <c r="G29" s="178">
        <v>938156.97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D3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61"/>
      <c r="B1" s="161"/>
      <c r="C1" s="69"/>
      <c r="F1" s="68" t="s">
        <v>146</v>
      </c>
    </row>
    <row r="2" ht="25.5" customHeight="1" spans="1:6">
      <c r="A2" s="162" t="s">
        <v>147</v>
      </c>
      <c r="B2" s="162"/>
      <c r="C2" s="162"/>
      <c r="D2" s="162"/>
      <c r="E2" s="162"/>
      <c r="F2" s="162"/>
    </row>
    <row r="3" ht="15.75" customHeight="1" spans="1:6">
      <c r="A3" s="5" t="s">
        <v>2</v>
      </c>
      <c r="B3" s="161"/>
      <c r="C3" s="69"/>
      <c r="F3" s="68" t="s">
        <v>148</v>
      </c>
    </row>
    <row r="4" ht="19.5" customHeight="1" spans="1:6">
      <c r="A4" s="10" t="s">
        <v>149</v>
      </c>
      <c r="B4" s="16" t="s">
        <v>150</v>
      </c>
      <c r="C4" s="11" t="s">
        <v>151</v>
      </c>
      <c r="D4" s="12"/>
      <c r="E4" s="13"/>
      <c r="F4" s="16" t="s">
        <v>152</v>
      </c>
    </row>
    <row r="5" ht="19.5" customHeight="1" spans="1:6">
      <c r="A5" s="18"/>
      <c r="B5" s="19"/>
      <c r="C5" s="127" t="s">
        <v>42</v>
      </c>
      <c r="D5" s="127" t="s">
        <v>153</v>
      </c>
      <c r="E5" s="127" t="s">
        <v>154</v>
      </c>
      <c r="F5" s="19"/>
    </row>
    <row r="6" ht="18.75" customHeight="1" spans="1:6">
      <c r="A6" s="163">
        <v>1</v>
      </c>
      <c r="B6" s="163">
        <v>2</v>
      </c>
      <c r="C6" s="164">
        <v>3</v>
      </c>
      <c r="D6" s="163">
        <v>4</v>
      </c>
      <c r="E6" s="163">
        <v>5</v>
      </c>
      <c r="F6" s="163">
        <v>6</v>
      </c>
    </row>
    <row r="7" ht="18.75" customHeight="1" spans="1:6">
      <c r="A7" s="165">
        <v>54000</v>
      </c>
      <c r="B7" s="165"/>
      <c r="C7" s="166">
        <v>50000</v>
      </c>
      <c r="D7" s="165"/>
      <c r="E7" s="165">
        <v>50000</v>
      </c>
      <c r="F7" s="165">
        <v>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4"/>
  <sheetViews>
    <sheetView showZeros="0" workbookViewId="0">
      <selection activeCell="A3" sqref="A3:G3"/>
    </sheetView>
  </sheetViews>
  <sheetFormatPr defaultColWidth="8.75" defaultRowHeight="14.25" customHeight="1"/>
  <cols>
    <col min="1" max="3" width="27" customWidth="1"/>
    <col min="4" max="4" width="15.25" customWidth="1"/>
    <col min="5" max="5" width="28" customWidth="1"/>
    <col min="6" max="6" width="15.125" customWidth="1"/>
    <col min="7" max="7" width="23.625" customWidth="1"/>
    <col min="8" max="9" width="13.875" customWidth="1"/>
    <col min="10" max="11" width="8.75" customWidth="1"/>
    <col min="12" max="12" width="16.375" customWidth="1"/>
    <col min="13" max="16384" width="8.75" customWidth="1"/>
  </cols>
  <sheetData>
    <row r="1" ht="13.5" customHeight="1" spans="1:23">
      <c r="D1" s="2"/>
      <c r="E1" s="2"/>
      <c r="F1" s="2"/>
      <c r="G1" s="2"/>
      <c r="U1" s="139"/>
      <c r="W1" s="123" t="s">
        <v>155</v>
      </c>
    </row>
    <row r="2" ht="27.75" customHeight="1" spans="1:23">
      <c r="A2" s="31" t="s">
        <v>156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39"/>
      <c r="W3" s="126" t="s">
        <v>148</v>
      </c>
    </row>
    <row r="4" ht="21.75" customHeight="1" spans="1:23">
      <c r="A4" s="9" t="s">
        <v>157</v>
      </c>
      <c r="B4" s="9" t="s">
        <v>158</v>
      </c>
      <c r="C4" s="9" t="s">
        <v>159</v>
      </c>
      <c r="D4" s="10" t="s">
        <v>160</v>
      </c>
      <c r="E4" s="10" t="s">
        <v>161</v>
      </c>
      <c r="F4" s="10" t="s">
        <v>162</v>
      </c>
      <c r="G4" s="10" t="s">
        <v>163</v>
      </c>
      <c r="H4" s="127" t="s">
        <v>164</v>
      </c>
      <c r="I4" s="127"/>
      <c r="J4" s="127"/>
      <c r="K4" s="127"/>
      <c r="L4" s="141"/>
      <c r="M4" s="141"/>
      <c r="N4" s="141"/>
      <c r="O4" s="141"/>
      <c r="P4" s="141"/>
      <c r="Q4" s="57"/>
      <c r="R4" s="127"/>
      <c r="S4" s="127"/>
      <c r="T4" s="127"/>
      <c r="U4" s="127"/>
      <c r="V4" s="127"/>
      <c r="W4" s="127"/>
    </row>
    <row r="5" ht="21.75" customHeight="1" spans="1:23">
      <c r="A5" s="14"/>
      <c r="B5" s="14"/>
      <c r="C5" s="14"/>
      <c r="D5" s="15"/>
      <c r="E5" s="15"/>
      <c r="F5" s="15"/>
      <c r="G5" s="15"/>
      <c r="H5" s="127" t="s">
        <v>40</v>
      </c>
      <c r="I5" s="57" t="s">
        <v>43</v>
      </c>
      <c r="J5" s="57"/>
      <c r="K5" s="57"/>
      <c r="L5" s="141"/>
      <c r="M5" s="141"/>
      <c r="N5" s="141" t="s">
        <v>165</v>
      </c>
      <c r="O5" s="141"/>
      <c r="P5" s="141"/>
      <c r="Q5" s="57" t="s">
        <v>46</v>
      </c>
      <c r="R5" s="127" t="s">
        <v>60</v>
      </c>
      <c r="S5" s="57"/>
      <c r="T5" s="57"/>
      <c r="U5" s="57"/>
      <c r="V5" s="57"/>
      <c r="W5" s="57"/>
    </row>
    <row r="6" ht="15" customHeight="1" spans="1:23">
      <c r="A6" s="17"/>
      <c r="B6" s="17"/>
      <c r="C6" s="17"/>
      <c r="D6" s="18"/>
      <c r="E6" s="18"/>
      <c r="F6" s="18"/>
      <c r="G6" s="18"/>
      <c r="H6" s="127"/>
      <c r="I6" s="57" t="s">
        <v>166</v>
      </c>
      <c r="J6" s="57" t="s">
        <v>167</v>
      </c>
      <c r="K6" s="57" t="s">
        <v>168</v>
      </c>
      <c r="L6" s="155" t="s">
        <v>169</v>
      </c>
      <c r="M6" s="155" t="s">
        <v>170</v>
      </c>
      <c r="N6" s="155" t="s">
        <v>43</v>
      </c>
      <c r="O6" s="155" t="s">
        <v>44</v>
      </c>
      <c r="P6" s="155" t="s">
        <v>45</v>
      </c>
      <c r="Q6" s="57"/>
      <c r="R6" s="57" t="s">
        <v>42</v>
      </c>
      <c r="S6" s="57" t="s">
        <v>53</v>
      </c>
      <c r="T6" s="57" t="s">
        <v>171</v>
      </c>
      <c r="U6" s="57" t="s">
        <v>49</v>
      </c>
      <c r="V6" s="57" t="s">
        <v>50</v>
      </c>
      <c r="W6" s="57" t="s">
        <v>51</v>
      </c>
    </row>
    <row r="7" ht="27.75" customHeight="1" spans="1:23">
      <c r="A7" s="17"/>
      <c r="B7" s="17"/>
      <c r="C7" s="17"/>
      <c r="D7" s="18"/>
      <c r="E7" s="18"/>
      <c r="F7" s="18"/>
      <c r="G7" s="18"/>
      <c r="H7" s="127"/>
      <c r="I7" s="57"/>
      <c r="J7" s="57"/>
      <c r="K7" s="57"/>
      <c r="L7" s="155"/>
      <c r="M7" s="155"/>
      <c r="N7" s="155"/>
      <c r="O7" s="155"/>
      <c r="P7" s="155"/>
      <c r="Q7" s="57"/>
      <c r="R7" s="57"/>
      <c r="S7" s="57"/>
      <c r="T7" s="57"/>
      <c r="U7" s="57"/>
      <c r="V7" s="57"/>
      <c r="W7" s="57"/>
    </row>
    <row r="8" s="154" customFormat="1" ht="15" customHeight="1" spans="1:23">
      <c r="A8" s="156">
        <v>1</v>
      </c>
      <c r="B8" s="156">
        <v>2</v>
      </c>
      <c r="C8" s="156">
        <v>3</v>
      </c>
      <c r="D8" s="156">
        <v>4</v>
      </c>
      <c r="E8" s="156">
        <v>5</v>
      </c>
      <c r="F8" s="156">
        <v>6</v>
      </c>
      <c r="G8" s="156">
        <v>7</v>
      </c>
      <c r="H8" s="156">
        <v>8</v>
      </c>
      <c r="I8" s="156">
        <v>9</v>
      </c>
      <c r="J8" s="156">
        <v>10</v>
      </c>
      <c r="K8" s="156">
        <v>11</v>
      </c>
      <c r="L8" s="156">
        <v>12</v>
      </c>
      <c r="M8" s="156">
        <v>13</v>
      </c>
      <c r="N8" s="156">
        <v>14</v>
      </c>
      <c r="O8" s="156">
        <v>15</v>
      </c>
      <c r="P8" s="156">
        <v>16</v>
      </c>
      <c r="Q8" s="156">
        <v>17</v>
      </c>
      <c r="R8" s="156">
        <v>18</v>
      </c>
      <c r="S8" s="156">
        <v>19</v>
      </c>
      <c r="T8" s="156">
        <v>20</v>
      </c>
      <c r="U8" s="156">
        <v>21</v>
      </c>
      <c r="V8" s="156">
        <v>22</v>
      </c>
      <c r="W8" s="156">
        <v>23</v>
      </c>
    </row>
    <row r="9" ht="31.4" customHeight="1" spans="1:23">
      <c r="A9" s="157" t="s">
        <v>54</v>
      </c>
      <c r="B9" s="158" t="s">
        <v>172</v>
      </c>
      <c r="C9" s="158" t="s">
        <v>173</v>
      </c>
      <c r="D9" s="158" t="s">
        <v>70</v>
      </c>
      <c r="E9" s="158" t="s">
        <v>130</v>
      </c>
      <c r="F9" s="158" t="s">
        <v>174</v>
      </c>
      <c r="G9" s="158" t="s">
        <v>175</v>
      </c>
      <c r="H9" s="159">
        <v>1458672</v>
      </c>
      <c r="I9" s="159">
        <v>1458672</v>
      </c>
      <c r="J9" s="23"/>
      <c r="K9" s="23"/>
      <c r="L9" s="159">
        <v>1458672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31.4" customHeight="1" spans="1:23">
      <c r="A10" s="157" t="s">
        <v>54</v>
      </c>
      <c r="B10" s="158" t="s">
        <v>176</v>
      </c>
      <c r="C10" s="158" t="s">
        <v>177</v>
      </c>
      <c r="D10" s="158" t="s">
        <v>70</v>
      </c>
      <c r="E10" s="158" t="s">
        <v>130</v>
      </c>
      <c r="F10" s="158" t="s">
        <v>174</v>
      </c>
      <c r="G10" s="158" t="s">
        <v>175</v>
      </c>
      <c r="H10" s="159">
        <v>148788</v>
      </c>
      <c r="I10" s="159">
        <v>148788</v>
      </c>
      <c r="J10" s="23"/>
      <c r="K10" s="23"/>
      <c r="L10" s="159">
        <v>148788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31.4" customHeight="1" spans="1:23">
      <c r="A11" s="157" t="s">
        <v>54</v>
      </c>
      <c r="B11" s="158" t="s">
        <v>176</v>
      </c>
      <c r="C11" s="158" t="s">
        <v>177</v>
      </c>
      <c r="D11" s="158" t="s">
        <v>70</v>
      </c>
      <c r="E11" s="158" t="s">
        <v>130</v>
      </c>
      <c r="F11" s="158" t="s">
        <v>178</v>
      </c>
      <c r="G11" s="158" t="s">
        <v>179</v>
      </c>
      <c r="H11" s="159">
        <v>140004</v>
      </c>
      <c r="I11" s="159">
        <v>140004</v>
      </c>
      <c r="J11" s="23"/>
      <c r="K11" s="23"/>
      <c r="L11" s="159">
        <v>140004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31.4" customHeight="1" spans="1:23">
      <c r="A12" s="157" t="s">
        <v>54</v>
      </c>
      <c r="B12" s="158" t="s">
        <v>172</v>
      </c>
      <c r="C12" s="158" t="s">
        <v>173</v>
      </c>
      <c r="D12" s="158">
        <v>2010401</v>
      </c>
      <c r="E12" s="158" t="s">
        <v>130</v>
      </c>
      <c r="F12" s="158" t="s">
        <v>178</v>
      </c>
      <c r="G12" s="158" t="s">
        <v>179</v>
      </c>
      <c r="H12" s="159">
        <v>3050976</v>
      </c>
      <c r="I12" s="159">
        <v>3050976</v>
      </c>
      <c r="J12" s="23"/>
      <c r="K12" s="23"/>
      <c r="L12" s="159">
        <v>3050976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31.4" customHeight="1" spans="1:23">
      <c r="A13" s="157" t="s">
        <v>54</v>
      </c>
      <c r="B13" s="158" t="s">
        <v>180</v>
      </c>
      <c r="C13" s="158" t="s">
        <v>181</v>
      </c>
      <c r="D13" s="158">
        <v>2010401</v>
      </c>
      <c r="E13" s="158" t="s">
        <v>130</v>
      </c>
      <c r="F13" s="158" t="s">
        <v>182</v>
      </c>
      <c r="G13" s="158" t="s">
        <v>183</v>
      </c>
      <c r="H13" s="159">
        <v>878220</v>
      </c>
      <c r="I13" s="159">
        <v>878220</v>
      </c>
      <c r="J13" s="23"/>
      <c r="K13" s="23"/>
      <c r="L13" s="159">
        <v>878220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31.4" customHeight="1" spans="1:23">
      <c r="A14" s="157" t="s">
        <v>54</v>
      </c>
      <c r="B14" s="158" t="s">
        <v>172</v>
      </c>
      <c r="C14" s="158" t="s">
        <v>173</v>
      </c>
      <c r="D14" s="158" t="s">
        <v>70</v>
      </c>
      <c r="E14" s="158" t="s">
        <v>130</v>
      </c>
      <c r="F14" s="158" t="s">
        <v>182</v>
      </c>
      <c r="G14" s="158" t="s">
        <v>183</v>
      </c>
      <c r="H14" s="159">
        <v>121556</v>
      </c>
      <c r="I14" s="159">
        <v>121556</v>
      </c>
      <c r="J14" s="23"/>
      <c r="K14" s="23"/>
      <c r="L14" s="159">
        <v>121556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31.4" customHeight="1" spans="1:23">
      <c r="A15" s="157" t="s">
        <v>54</v>
      </c>
      <c r="B15" s="158" t="s">
        <v>176</v>
      </c>
      <c r="C15" s="158" t="s">
        <v>177</v>
      </c>
      <c r="D15" s="158" t="s">
        <v>70</v>
      </c>
      <c r="E15" s="158" t="s">
        <v>130</v>
      </c>
      <c r="F15" s="158" t="s">
        <v>184</v>
      </c>
      <c r="G15" s="158" t="s">
        <v>185</v>
      </c>
      <c r="H15" s="159">
        <v>12399</v>
      </c>
      <c r="I15" s="159">
        <v>12399</v>
      </c>
      <c r="J15" s="23"/>
      <c r="K15" s="23"/>
      <c r="L15" s="159">
        <v>12399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31.4" customHeight="1" spans="1:23">
      <c r="A16" s="157" t="s">
        <v>54</v>
      </c>
      <c r="B16" s="158" t="s">
        <v>186</v>
      </c>
      <c r="C16" s="158" t="s">
        <v>187</v>
      </c>
      <c r="D16" s="158" t="s">
        <v>70</v>
      </c>
      <c r="E16" s="158" t="s">
        <v>130</v>
      </c>
      <c r="F16" s="158" t="s">
        <v>184</v>
      </c>
      <c r="G16" s="158" t="s">
        <v>185</v>
      </c>
      <c r="H16" s="159">
        <v>44000</v>
      </c>
      <c r="I16" s="159">
        <v>44000</v>
      </c>
      <c r="J16" s="23"/>
      <c r="K16" s="23"/>
      <c r="L16" s="159">
        <v>44000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31.4" customHeight="1" spans="1:23">
      <c r="A17" s="157" t="s">
        <v>54</v>
      </c>
      <c r="B17" s="158" t="s">
        <v>176</v>
      </c>
      <c r="C17" s="158" t="s">
        <v>177</v>
      </c>
      <c r="D17" s="158" t="s">
        <v>70</v>
      </c>
      <c r="E17" s="158" t="s">
        <v>130</v>
      </c>
      <c r="F17" s="158" t="s">
        <v>184</v>
      </c>
      <c r="G17" s="158" t="s">
        <v>185</v>
      </c>
      <c r="H17" s="159">
        <v>242244</v>
      </c>
      <c r="I17" s="159">
        <v>242244</v>
      </c>
      <c r="J17" s="23"/>
      <c r="K17" s="23"/>
      <c r="L17" s="159">
        <v>242244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31.4" customHeight="1" spans="1:23">
      <c r="A18" s="157" t="s">
        <v>54</v>
      </c>
      <c r="B18" s="158" t="s">
        <v>186</v>
      </c>
      <c r="C18" s="158" t="s">
        <v>188</v>
      </c>
      <c r="D18" s="158">
        <v>2010401</v>
      </c>
      <c r="E18" s="158" t="s">
        <v>130</v>
      </c>
      <c r="F18" s="158" t="s">
        <v>184</v>
      </c>
      <c r="G18" s="158" t="s">
        <v>185</v>
      </c>
      <c r="H18" s="159">
        <v>122820</v>
      </c>
      <c r="I18" s="159">
        <v>122820</v>
      </c>
      <c r="J18" s="23"/>
      <c r="K18" s="23"/>
      <c r="L18" s="159">
        <v>122820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31.4" customHeight="1" spans="1:23">
      <c r="A19" s="157" t="s">
        <v>54</v>
      </c>
      <c r="B19" s="158" t="s">
        <v>189</v>
      </c>
      <c r="C19" s="158" t="s">
        <v>190</v>
      </c>
      <c r="D19" s="158" t="s">
        <v>79</v>
      </c>
      <c r="E19" s="158" t="s">
        <v>133</v>
      </c>
      <c r="F19" s="158" t="s">
        <v>191</v>
      </c>
      <c r="G19" s="158" t="s">
        <v>192</v>
      </c>
      <c r="H19" s="159">
        <v>924316.64</v>
      </c>
      <c r="I19" s="159">
        <v>924316.64</v>
      </c>
      <c r="J19" s="23"/>
      <c r="K19" s="23"/>
      <c r="L19" s="159">
        <v>924316.64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31.4" customHeight="1" spans="1:23">
      <c r="A20" s="157" t="s">
        <v>54</v>
      </c>
      <c r="B20" s="158" t="s">
        <v>189</v>
      </c>
      <c r="C20" s="158" t="s">
        <v>190</v>
      </c>
      <c r="D20" s="158" t="s">
        <v>87</v>
      </c>
      <c r="E20" s="158" t="s">
        <v>138</v>
      </c>
      <c r="F20" s="158" t="s">
        <v>193</v>
      </c>
      <c r="G20" s="158" t="s">
        <v>194</v>
      </c>
      <c r="H20" s="159">
        <v>377787.6</v>
      </c>
      <c r="I20" s="159">
        <v>377787.6</v>
      </c>
      <c r="J20" s="23"/>
      <c r="K20" s="23"/>
      <c r="L20" s="159">
        <v>377787.6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31.4" customHeight="1" spans="1:23">
      <c r="A21" s="157" t="s">
        <v>54</v>
      </c>
      <c r="B21" s="158" t="s">
        <v>189</v>
      </c>
      <c r="C21" s="158" t="s">
        <v>190</v>
      </c>
      <c r="D21" s="158" t="s">
        <v>88</v>
      </c>
      <c r="E21" s="158" t="s">
        <v>139</v>
      </c>
      <c r="F21" s="158" t="s">
        <v>193</v>
      </c>
      <c r="G21" s="158" t="s">
        <v>194</v>
      </c>
      <c r="H21" s="159">
        <v>45439.2</v>
      </c>
      <c r="I21" s="159">
        <v>45439.2</v>
      </c>
      <c r="J21" s="23"/>
      <c r="K21" s="23"/>
      <c r="L21" s="159">
        <v>45439.2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31.4" customHeight="1" spans="1:23">
      <c r="A22" s="157" t="s">
        <v>54</v>
      </c>
      <c r="B22" s="158" t="s">
        <v>189</v>
      </c>
      <c r="C22" s="158" t="s">
        <v>190</v>
      </c>
      <c r="D22" s="158" t="s">
        <v>89</v>
      </c>
      <c r="E22" s="158" t="s">
        <v>140</v>
      </c>
      <c r="F22" s="158" t="s">
        <v>195</v>
      </c>
      <c r="G22" s="158" t="s">
        <v>196</v>
      </c>
      <c r="H22" s="159">
        <v>188748</v>
      </c>
      <c r="I22" s="159">
        <v>188748</v>
      </c>
      <c r="J22" s="23"/>
      <c r="K22" s="23"/>
      <c r="L22" s="159">
        <v>188748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31.4" customHeight="1" spans="1:23">
      <c r="A23" s="157" t="s">
        <v>54</v>
      </c>
      <c r="B23" s="158" t="s">
        <v>189</v>
      </c>
      <c r="C23" s="158" t="s">
        <v>190</v>
      </c>
      <c r="D23" s="158">
        <v>2101101</v>
      </c>
      <c r="E23" s="158" t="s">
        <v>140</v>
      </c>
      <c r="F23" s="158" t="s">
        <v>195</v>
      </c>
      <c r="G23" s="158" t="s">
        <v>196</v>
      </c>
      <c r="H23" s="159">
        <v>225720.96</v>
      </c>
      <c r="I23" s="159">
        <v>225720.96</v>
      </c>
      <c r="J23" s="23"/>
      <c r="K23" s="23"/>
      <c r="L23" s="159">
        <v>225720.96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31.4" customHeight="1" spans="1:23">
      <c r="A24" s="157" t="s">
        <v>54</v>
      </c>
      <c r="B24" s="158" t="s">
        <v>189</v>
      </c>
      <c r="C24" s="158" t="s">
        <v>190</v>
      </c>
      <c r="D24" s="158" t="s">
        <v>90</v>
      </c>
      <c r="E24" s="158" t="s">
        <v>141</v>
      </c>
      <c r="F24" s="158" t="s">
        <v>197</v>
      </c>
      <c r="G24" s="158" t="s">
        <v>198</v>
      </c>
      <c r="H24" s="159">
        <v>1236.51</v>
      </c>
      <c r="I24" s="159">
        <v>1236.51</v>
      </c>
      <c r="J24" s="23"/>
      <c r="K24" s="23"/>
      <c r="L24" s="159">
        <v>1236.51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31.4" customHeight="1" spans="1:23">
      <c r="A25" s="157" t="s">
        <v>54</v>
      </c>
      <c r="B25" s="158" t="s">
        <v>189</v>
      </c>
      <c r="C25" s="158" t="s">
        <v>190</v>
      </c>
      <c r="D25" s="158" t="s">
        <v>90</v>
      </c>
      <c r="E25" s="158" t="s">
        <v>141</v>
      </c>
      <c r="F25" s="158" t="s">
        <v>197</v>
      </c>
      <c r="G25" s="158" t="s">
        <v>198</v>
      </c>
      <c r="H25" s="159">
        <v>1104</v>
      </c>
      <c r="I25" s="159">
        <v>1104</v>
      </c>
      <c r="J25" s="23"/>
      <c r="K25" s="23"/>
      <c r="L25" s="159">
        <v>1104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31.4" customHeight="1" spans="1:23">
      <c r="A26" s="157" t="s">
        <v>54</v>
      </c>
      <c r="B26" s="158" t="s">
        <v>189</v>
      </c>
      <c r="C26" s="158" t="s">
        <v>190</v>
      </c>
      <c r="D26" s="158" t="s">
        <v>90</v>
      </c>
      <c r="E26" s="158" t="s">
        <v>141</v>
      </c>
      <c r="F26" s="158" t="s">
        <v>197</v>
      </c>
      <c r="G26" s="158" t="s">
        <v>198</v>
      </c>
      <c r="H26" s="159">
        <v>15732</v>
      </c>
      <c r="I26" s="159">
        <v>15732</v>
      </c>
      <c r="J26" s="23"/>
      <c r="K26" s="23"/>
      <c r="L26" s="159">
        <v>15732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31.4" customHeight="1" spans="1:23">
      <c r="A27" s="157" t="s">
        <v>54</v>
      </c>
      <c r="B27" s="158" t="s">
        <v>189</v>
      </c>
      <c r="C27" s="158" t="s">
        <v>190</v>
      </c>
      <c r="D27" s="158" t="s">
        <v>70</v>
      </c>
      <c r="E27" s="158" t="s">
        <v>130</v>
      </c>
      <c r="F27" s="158" t="s">
        <v>197</v>
      </c>
      <c r="G27" s="158" t="s">
        <v>198</v>
      </c>
      <c r="H27" s="159">
        <v>7820.06</v>
      </c>
      <c r="I27" s="159">
        <v>7820.06</v>
      </c>
      <c r="J27" s="23"/>
      <c r="K27" s="23"/>
      <c r="L27" s="159">
        <v>7820.06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31.4" customHeight="1" spans="1:23">
      <c r="A28" s="157" t="s">
        <v>54</v>
      </c>
      <c r="B28" s="158" t="s">
        <v>189</v>
      </c>
      <c r="C28" s="158" t="s">
        <v>190</v>
      </c>
      <c r="D28" s="158" t="s">
        <v>90</v>
      </c>
      <c r="E28" s="158" t="s">
        <v>141</v>
      </c>
      <c r="F28" s="158" t="s">
        <v>197</v>
      </c>
      <c r="G28" s="158" t="s">
        <v>198</v>
      </c>
      <c r="H28" s="159">
        <v>10317.45</v>
      </c>
      <c r="I28" s="159">
        <v>10317.45</v>
      </c>
      <c r="J28" s="23"/>
      <c r="K28" s="23"/>
      <c r="L28" s="159">
        <v>10317.45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31.4" customHeight="1" spans="1:23">
      <c r="A29" s="157" t="s">
        <v>54</v>
      </c>
      <c r="B29" s="158" t="s">
        <v>199</v>
      </c>
      <c r="C29" s="158" t="s">
        <v>145</v>
      </c>
      <c r="D29" s="158" t="s">
        <v>98</v>
      </c>
      <c r="E29" s="158" t="s">
        <v>145</v>
      </c>
      <c r="F29" s="158" t="s">
        <v>200</v>
      </c>
      <c r="G29" s="158" t="s">
        <v>145</v>
      </c>
      <c r="H29" s="159">
        <v>727557.48</v>
      </c>
      <c r="I29" s="159">
        <v>727557.48</v>
      </c>
      <c r="J29" s="23"/>
      <c r="K29" s="23"/>
      <c r="L29" s="159">
        <v>727557.48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31.4" customHeight="1" spans="1:23">
      <c r="A30" s="157" t="s">
        <v>54</v>
      </c>
      <c r="B30" s="158" t="s">
        <v>201</v>
      </c>
      <c r="C30" s="158" t="s">
        <v>202</v>
      </c>
      <c r="D30" s="158" t="s">
        <v>70</v>
      </c>
      <c r="E30" s="158" t="s">
        <v>130</v>
      </c>
      <c r="F30" s="158" t="s">
        <v>203</v>
      </c>
      <c r="G30" s="158" t="s">
        <v>204</v>
      </c>
      <c r="H30" s="159">
        <v>8900</v>
      </c>
      <c r="I30" s="159">
        <v>8900</v>
      </c>
      <c r="J30" s="23"/>
      <c r="K30" s="23"/>
      <c r="L30" s="159">
        <v>8900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31.4" customHeight="1" spans="1:23">
      <c r="A31" s="157" t="s">
        <v>54</v>
      </c>
      <c r="B31" s="158" t="s">
        <v>201</v>
      </c>
      <c r="C31" s="158" t="s">
        <v>202</v>
      </c>
      <c r="D31" s="158" t="s">
        <v>70</v>
      </c>
      <c r="E31" s="158" t="s">
        <v>130</v>
      </c>
      <c r="F31" s="158" t="s">
        <v>205</v>
      </c>
      <c r="G31" s="158" t="s">
        <v>206</v>
      </c>
      <c r="H31" s="159">
        <v>35000</v>
      </c>
      <c r="I31" s="159">
        <v>35000</v>
      </c>
      <c r="J31" s="23"/>
      <c r="K31" s="23"/>
      <c r="L31" s="159">
        <v>35000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31.4" customHeight="1" spans="1:23">
      <c r="A32" s="157" t="s">
        <v>54</v>
      </c>
      <c r="B32" s="158" t="s">
        <v>201</v>
      </c>
      <c r="C32" s="158" t="s">
        <v>202</v>
      </c>
      <c r="D32" s="158">
        <v>2010401</v>
      </c>
      <c r="E32" s="158" t="s">
        <v>130</v>
      </c>
      <c r="F32" s="158" t="s">
        <v>207</v>
      </c>
      <c r="G32" s="158" t="s">
        <v>208</v>
      </c>
      <c r="H32" s="159">
        <v>20000</v>
      </c>
      <c r="I32" s="159">
        <v>20000</v>
      </c>
      <c r="J32" s="23"/>
      <c r="K32" s="23"/>
      <c r="L32" s="159">
        <v>20000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31.4" customHeight="1" spans="1:23">
      <c r="A33" s="157" t="s">
        <v>54</v>
      </c>
      <c r="B33" s="158" t="s">
        <v>201</v>
      </c>
      <c r="C33" s="158" t="s">
        <v>152</v>
      </c>
      <c r="D33" s="158" t="s">
        <v>70</v>
      </c>
      <c r="E33" s="158" t="s">
        <v>130</v>
      </c>
      <c r="F33" s="158" t="s">
        <v>209</v>
      </c>
      <c r="G33" s="158" t="s">
        <v>152</v>
      </c>
      <c r="H33" s="159">
        <v>4000</v>
      </c>
      <c r="I33" s="159">
        <v>4000</v>
      </c>
      <c r="J33" s="23"/>
      <c r="K33" s="23"/>
      <c r="L33" s="159">
        <v>4000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31.4" customHeight="1" spans="1:23">
      <c r="A34" s="157" t="s">
        <v>54</v>
      </c>
      <c r="B34" s="158" t="s">
        <v>201</v>
      </c>
      <c r="C34" s="158" t="s">
        <v>202</v>
      </c>
      <c r="D34" s="158" t="s">
        <v>70</v>
      </c>
      <c r="E34" s="158" t="s">
        <v>130</v>
      </c>
      <c r="F34" s="158" t="s">
        <v>210</v>
      </c>
      <c r="G34" s="158" t="s">
        <v>211</v>
      </c>
      <c r="H34" s="159">
        <v>129700</v>
      </c>
      <c r="I34" s="159">
        <v>129700</v>
      </c>
      <c r="J34" s="23"/>
      <c r="K34" s="23"/>
      <c r="L34" s="159">
        <v>129700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31.4" customHeight="1" spans="1:23">
      <c r="A35" s="157" t="s">
        <v>54</v>
      </c>
      <c r="B35" s="158" t="s">
        <v>212</v>
      </c>
      <c r="C35" s="158" t="s">
        <v>213</v>
      </c>
      <c r="D35" s="158" t="s">
        <v>70</v>
      </c>
      <c r="E35" s="158" t="s">
        <v>130</v>
      </c>
      <c r="F35" s="158" t="s">
        <v>214</v>
      </c>
      <c r="G35" s="158" t="s">
        <v>215</v>
      </c>
      <c r="H35" s="159">
        <v>3900</v>
      </c>
      <c r="I35" s="159">
        <v>3900</v>
      </c>
      <c r="J35" s="23"/>
      <c r="K35" s="23"/>
      <c r="L35" s="159">
        <v>3900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ht="31.4" customHeight="1" spans="1:23">
      <c r="A36" s="157" t="s">
        <v>54</v>
      </c>
      <c r="B36" s="158" t="s">
        <v>201</v>
      </c>
      <c r="C36" s="158" t="s">
        <v>216</v>
      </c>
      <c r="D36" s="158" t="s">
        <v>70</v>
      </c>
      <c r="E36" s="158" t="s">
        <v>130</v>
      </c>
      <c r="F36" s="158" t="s">
        <v>217</v>
      </c>
      <c r="G36" s="158" t="s">
        <v>218</v>
      </c>
      <c r="H36" s="159">
        <v>46800</v>
      </c>
      <c r="I36" s="159">
        <v>46800</v>
      </c>
      <c r="J36" s="23"/>
      <c r="K36" s="23"/>
      <c r="L36" s="159">
        <v>46800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ht="31.4" customHeight="1" spans="1:23">
      <c r="A37" s="157" t="s">
        <v>54</v>
      </c>
      <c r="B37" s="158" t="s">
        <v>219</v>
      </c>
      <c r="C37" s="158" t="s">
        <v>220</v>
      </c>
      <c r="D37" s="158" t="s">
        <v>70</v>
      </c>
      <c r="E37" s="158" t="s">
        <v>130</v>
      </c>
      <c r="F37" s="158" t="s">
        <v>221</v>
      </c>
      <c r="G37" s="158" t="s">
        <v>220</v>
      </c>
      <c r="H37" s="159">
        <v>92012.16</v>
      </c>
      <c r="I37" s="159">
        <v>92012.16</v>
      </c>
      <c r="J37" s="23"/>
      <c r="K37" s="23"/>
      <c r="L37" s="159">
        <v>92012.16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ht="31.4" customHeight="1" spans="1:23">
      <c r="A38" s="157" t="s">
        <v>54</v>
      </c>
      <c r="B38" s="158" t="s">
        <v>222</v>
      </c>
      <c r="C38" s="158" t="s">
        <v>223</v>
      </c>
      <c r="D38" s="158" t="s">
        <v>70</v>
      </c>
      <c r="E38" s="158" t="s">
        <v>130</v>
      </c>
      <c r="F38" s="158" t="s">
        <v>224</v>
      </c>
      <c r="G38" s="158" t="s">
        <v>223</v>
      </c>
      <c r="H38" s="159">
        <v>50000</v>
      </c>
      <c r="I38" s="159">
        <v>50000</v>
      </c>
      <c r="J38" s="23"/>
      <c r="K38" s="23"/>
      <c r="L38" s="159">
        <v>50000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ht="31.4" customHeight="1" spans="1:23">
      <c r="A39" s="157" t="s">
        <v>54</v>
      </c>
      <c r="B39" s="158" t="s">
        <v>225</v>
      </c>
      <c r="C39" s="158" t="s">
        <v>226</v>
      </c>
      <c r="D39" s="158" t="s">
        <v>70</v>
      </c>
      <c r="E39" s="158" t="s">
        <v>130</v>
      </c>
      <c r="F39" s="158" t="s">
        <v>227</v>
      </c>
      <c r="G39" s="158" t="s">
        <v>228</v>
      </c>
      <c r="H39" s="159">
        <v>251400</v>
      </c>
      <c r="I39" s="159">
        <v>251400</v>
      </c>
      <c r="J39" s="23"/>
      <c r="K39" s="23"/>
      <c r="L39" s="159">
        <v>251400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ht="31.4" customHeight="1" spans="1:23">
      <c r="A40" s="157" t="s">
        <v>54</v>
      </c>
      <c r="B40" s="158" t="s">
        <v>229</v>
      </c>
      <c r="C40" s="158" t="s">
        <v>230</v>
      </c>
      <c r="D40" s="158" t="s">
        <v>70</v>
      </c>
      <c r="E40" s="158" t="s">
        <v>130</v>
      </c>
      <c r="F40" s="158" t="s">
        <v>227</v>
      </c>
      <c r="G40" s="158" t="s">
        <v>228</v>
      </c>
      <c r="H40" s="159">
        <v>20112</v>
      </c>
      <c r="I40" s="159">
        <v>20112</v>
      </c>
      <c r="J40" s="23"/>
      <c r="K40" s="23"/>
      <c r="L40" s="159">
        <v>20112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ht="31.4" customHeight="1" spans="1:23">
      <c r="A41" s="157" t="s">
        <v>54</v>
      </c>
      <c r="B41" s="158" t="s">
        <v>231</v>
      </c>
      <c r="C41" s="158" t="s">
        <v>232</v>
      </c>
      <c r="D41" s="158" t="s">
        <v>70</v>
      </c>
      <c r="E41" s="158" t="s">
        <v>130</v>
      </c>
      <c r="F41" s="158" t="s">
        <v>233</v>
      </c>
      <c r="G41" s="158" t="s">
        <v>234</v>
      </c>
      <c r="H41" s="159">
        <v>46500</v>
      </c>
      <c r="I41" s="159">
        <v>46500</v>
      </c>
      <c r="J41" s="23"/>
      <c r="K41" s="23"/>
      <c r="L41" s="159">
        <v>46500</v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ht="31.4" customHeight="1" spans="1:23">
      <c r="A42" s="157" t="s">
        <v>54</v>
      </c>
      <c r="B42" s="158" t="s">
        <v>235</v>
      </c>
      <c r="C42" s="158" t="s">
        <v>236</v>
      </c>
      <c r="D42" s="158" t="s">
        <v>81</v>
      </c>
      <c r="E42" s="158" t="s">
        <v>134</v>
      </c>
      <c r="F42" s="158" t="s">
        <v>233</v>
      </c>
      <c r="G42" s="158" t="s">
        <v>234</v>
      </c>
      <c r="H42" s="159">
        <v>28000</v>
      </c>
      <c r="I42" s="159">
        <v>28000</v>
      </c>
      <c r="J42" s="23"/>
      <c r="K42" s="23"/>
      <c r="L42" s="159">
        <v>28000</v>
      </c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ht="31.4" customHeight="1" spans="1:23">
      <c r="A43" s="157" t="s">
        <v>54</v>
      </c>
      <c r="B43" s="158" t="s">
        <v>237</v>
      </c>
      <c r="C43" s="158" t="s">
        <v>238</v>
      </c>
      <c r="D43" s="158" t="s">
        <v>83</v>
      </c>
      <c r="E43" s="158" t="s">
        <v>136</v>
      </c>
      <c r="F43" s="158" t="s">
        <v>239</v>
      </c>
      <c r="G43" s="158" t="s">
        <v>240</v>
      </c>
      <c r="H43" s="159">
        <v>23208</v>
      </c>
      <c r="I43" s="159">
        <v>23208</v>
      </c>
      <c r="J43" s="23"/>
      <c r="K43" s="23"/>
      <c r="L43" s="159">
        <v>23208</v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="1" customFormat="1" ht="18.75" customHeight="1" spans="1:23">
      <c r="A44" s="149" t="s">
        <v>99</v>
      </c>
      <c r="B44" s="150"/>
      <c r="C44" s="150"/>
      <c r="D44" s="150"/>
      <c r="E44" s="150"/>
      <c r="F44" s="150"/>
      <c r="G44" s="151"/>
      <c r="H44" s="159">
        <v>9504991.06</v>
      </c>
      <c r="I44" s="159">
        <v>9504991.06</v>
      </c>
      <c r="J44" s="159"/>
      <c r="K44" s="160"/>
      <c r="L44" s="159">
        <v>9504991.06</v>
      </c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</row>
  </sheetData>
  <mergeCells count="30">
    <mergeCell ref="A2:W2"/>
    <mergeCell ref="A3:G3"/>
    <mergeCell ref="H4:W4"/>
    <mergeCell ref="I5:M5"/>
    <mergeCell ref="N5:P5"/>
    <mergeCell ref="R5:W5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6"/>
  <sheetViews>
    <sheetView showZeros="0" workbookViewId="0">
      <selection activeCell="A3" sqref="A3:I3"/>
    </sheetView>
  </sheetViews>
  <sheetFormatPr defaultColWidth="8.88333333333333" defaultRowHeight="14.25" customHeight="1"/>
  <cols>
    <col min="1" max="1" width="12.875" customWidth="1"/>
    <col min="2" max="2" width="24.375" customWidth="1"/>
    <col min="3" max="3" width="28.125" customWidth="1"/>
    <col min="4" max="4" width="24.375" customWidth="1"/>
    <col min="5" max="5" width="8.88333333333333" customWidth="1"/>
    <col min="6" max="6" width="17.5" customWidth="1"/>
    <col min="7" max="7" width="8.88333333333333" customWidth="1"/>
    <col min="8" max="8" width="13.5" customWidth="1"/>
    <col min="9" max="9" width="13.25" customWidth="1"/>
    <col min="10" max="13" width="8.88333333333333" customWidth="1"/>
    <col min="14" max="14" width="14.625" customWidth="1"/>
    <col min="15" max="16384" width="8.88333333333333" customWidth="1"/>
  </cols>
  <sheetData>
    <row r="1" ht="13.5" customHeight="1" spans="1:23">
      <c r="E1" s="2"/>
      <c r="F1" s="2"/>
      <c r="G1" s="2"/>
      <c r="H1" s="2"/>
      <c r="U1" s="139"/>
      <c r="W1" s="123" t="s">
        <v>241</v>
      </c>
    </row>
    <row r="2" ht="27.75" customHeight="1" spans="1:23">
      <c r="A2" s="31" t="s">
        <v>242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5" t="s">
        <v>2</v>
      </c>
      <c r="B3" s="227" t="s">
        <v>243</v>
      </c>
      <c r="C3" s="140"/>
      <c r="D3" s="140"/>
      <c r="E3" s="140"/>
      <c r="F3" s="140"/>
      <c r="G3" s="140"/>
      <c r="H3" s="140"/>
      <c r="I3" s="140"/>
      <c r="J3" s="7"/>
      <c r="K3" s="7"/>
      <c r="L3" s="7"/>
      <c r="M3" s="7"/>
      <c r="N3" s="7"/>
      <c r="O3" s="7"/>
      <c r="P3" s="7"/>
      <c r="Q3" s="7"/>
      <c r="U3" s="139"/>
      <c r="W3" s="126" t="s">
        <v>148</v>
      </c>
    </row>
    <row r="4" ht="21.75" customHeight="1" spans="1:23">
      <c r="A4" s="9" t="s">
        <v>244</v>
      </c>
      <c r="B4" s="9" t="s">
        <v>158</v>
      </c>
      <c r="C4" s="9" t="s">
        <v>159</v>
      </c>
      <c r="D4" s="9" t="s">
        <v>245</v>
      </c>
      <c r="E4" s="10" t="s">
        <v>160</v>
      </c>
      <c r="F4" s="10" t="s">
        <v>161</v>
      </c>
      <c r="G4" s="10" t="s">
        <v>162</v>
      </c>
      <c r="H4" s="10" t="s">
        <v>163</v>
      </c>
      <c r="I4" s="127" t="s">
        <v>40</v>
      </c>
      <c r="J4" s="127" t="s">
        <v>246</v>
      </c>
      <c r="K4" s="127"/>
      <c r="L4" s="127"/>
      <c r="M4" s="127"/>
      <c r="N4" s="141" t="s">
        <v>165</v>
      </c>
      <c r="O4" s="141"/>
      <c r="P4" s="141"/>
      <c r="Q4" s="10" t="s">
        <v>46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7"/>
      <c r="J5" s="57" t="s">
        <v>43</v>
      </c>
      <c r="K5" s="57"/>
      <c r="L5" s="57" t="s">
        <v>44</v>
      </c>
      <c r="M5" s="57" t="s">
        <v>45</v>
      </c>
      <c r="N5" s="142" t="s">
        <v>43</v>
      </c>
      <c r="O5" s="142" t="s">
        <v>44</v>
      </c>
      <c r="P5" s="142" t="s">
        <v>45</v>
      </c>
      <c r="Q5" s="15"/>
      <c r="R5" s="10" t="s">
        <v>42</v>
      </c>
      <c r="S5" s="10" t="s">
        <v>53</v>
      </c>
      <c r="T5" s="10" t="s">
        <v>171</v>
      </c>
      <c r="U5" s="10" t="s">
        <v>49</v>
      </c>
      <c r="V5" s="10" t="s">
        <v>50</v>
      </c>
      <c r="W5" s="10" t="s">
        <v>51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7"/>
      <c r="J6" s="57" t="s">
        <v>42</v>
      </c>
      <c r="K6" s="57" t="s">
        <v>247</v>
      </c>
      <c r="L6" s="57"/>
      <c r="M6" s="57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43" t="s">
        <v>248</v>
      </c>
      <c r="B8" s="143"/>
      <c r="C8" s="143"/>
      <c r="D8" s="144"/>
      <c r="E8" s="144"/>
      <c r="F8" s="144"/>
      <c r="G8" s="144"/>
      <c r="H8" s="144"/>
      <c r="I8" s="145">
        <v>392994</v>
      </c>
      <c r="J8" s="145"/>
      <c r="K8" s="145"/>
      <c r="L8" s="145"/>
      <c r="M8" s="145"/>
      <c r="N8" s="146">
        <v>392994</v>
      </c>
      <c r="O8" s="147"/>
      <c r="P8" s="147"/>
      <c r="Q8" s="147"/>
      <c r="R8" s="147"/>
      <c r="S8" s="147"/>
      <c r="T8" s="147"/>
      <c r="U8" s="107"/>
      <c r="V8" s="147"/>
      <c r="W8" s="147"/>
    </row>
    <row r="9" ht="32.9" customHeight="1" spans="1:23">
      <c r="A9" s="144" t="s">
        <v>249</v>
      </c>
      <c r="B9" s="144" t="s">
        <v>250</v>
      </c>
      <c r="C9" s="148" t="s">
        <v>248</v>
      </c>
      <c r="D9" s="144" t="s">
        <v>54</v>
      </c>
      <c r="E9" s="144" t="s">
        <v>94</v>
      </c>
      <c r="F9" s="144" t="s">
        <v>143</v>
      </c>
      <c r="G9" s="144" t="s">
        <v>251</v>
      </c>
      <c r="H9" s="144" t="s">
        <v>252</v>
      </c>
      <c r="I9" s="145">
        <v>12994</v>
      </c>
      <c r="J9" s="145"/>
      <c r="K9" s="145"/>
      <c r="L9" s="145"/>
      <c r="M9" s="145"/>
      <c r="N9" s="146">
        <v>12994</v>
      </c>
      <c r="O9" s="147"/>
      <c r="P9" s="147"/>
      <c r="Q9" s="147"/>
      <c r="R9" s="147"/>
      <c r="S9" s="147"/>
      <c r="T9" s="147"/>
      <c r="U9" s="107"/>
      <c r="V9" s="147"/>
      <c r="W9" s="147"/>
    </row>
    <row r="10" ht="32.9" customHeight="1" spans="1:23">
      <c r="A10" s="144" t="s">
        <v>249</v>
      </c>
      <c r="B10" s="144" t="s">
        <v>250</v>
      </c>
      <c r="C10" s="148" t="s">
        <v>248</v>
      </c>
      <c r="D10" s="144" t="s">
        <v>54</v>
      </c>
      <c r="E10" s="144" t="s">
        <v>94</v>
      </c>
      <c r="F10" s="144" t="s">
        <v>143</v>
      </c>
      <c r="G10" s="144" t="s">
        <v>253</v>
      </c>
      <c r="H10" s="144" t="s">
        <v>254</v>
      </c>
      <c r="I10" s="145">
        <v>380000</v>
      </c>
      <c r="J10" s="145"/>
      <c r="K10" s="145"/>
      <c r="L10" s="145"/>
      <c r="M10" s="145"/>
      <c r="N10" s="146">
        <v>380000</v>
      </c>
      <c r="O10" s="147"/>
      <c r="P10" s="147"/>
      <c r="Q10" s="147"/>
      <c r="R10" s="147"/>
      <c r="S10" s="147"/>
      <c r="T10" s="147"/>
      <c r="U10" s="107"/>
      <c r="V10" s="147"/>
      <c r="W10" s="147"/>
    </row>
    <row r="11" ht="32.9" customHeight="1" spans="1:23">
      <c r="A11" s="143" t="s">
        <v>255</v>
      </c>
      <c r="B11" s="137"/>
      <c r="C11" s="137"/>
      <c r="D11" s="137"/>
      <c r="E11" s="137"/>
      <c r="F11" s="137"/>
      <c r="G11" s="137"/>
      <c r="H11" s="137"/>
      <c r="I11" s="145">
        <v>100000</v>
      </c>
      <c r="J11" s="145">
        <v>100000</v>
      </c>
      <c r="K11" s="145">
        <v>100000</v>
      </c>
      <c r="L11" s="145"/>
      <c r="M11" s="145"/>
      <c r="N11" s="146"/>
      <c r="O11" s="147"/>
      <c r="P11" s="147"/>
      <c r="Q11" s="147"/>
      <c r="R11" s="147"/>
      <c r="S11" s="147"/>
      <c r="T11" s="147"/>
      <c r="U11" s="107"/>
      <c r="V11" s="147"/>
      <c r="W11" s="147"/>
    </row>
    <row r="12" ht="32.9" customHeight="1" spans="1:23">
      <c r="A12" s="144" t="s">
        <v>249</v>
      </c>
      <c r="B12" s="144" t="s">
        <v>256</v>
      </c>
      <c r="C12" s="148" t="s">
        <v>255</v>
      </c>
      <c r="D12" s="144" t="s">
        <v>54</v>
      </c>
      <c r="E12" s="144" t="s">
        <v>71</v>
      </c>
      <c r="F12" s="144" t="s">
        <v>131</v>
      </c>
      <c r="G12" s="144" t="s">
        <v>214</v>
      </c>
      <c r="H12" s="144" t="s">
        <v>215</v>
      </c>
      <c r="I12" s="145">
        <v>100000</v>
      </c>
      <c r="J12" s="145">
        <v>100000</v>
      </c>
      <c r="K12" s="145">
        <v>100000</v>
      </c>
      <c r="L12" s="145"/>
      <c r="M12" s="145"/>
      <c r="N12" s="146"/>
      <c r="O12" s="147"/>
      <c r="P12" s="147"/>
      <c r="Q12" s="147"/>
      <c r="R12" s="147"/>
      <c r="S12" s="147"/>
      <c r="T12" s="147"/>
      <c r="U12" s="107"/>
      <c r="V12" s="147"/>
      <c r="W12" s="147"/>
    </row>
    <row r="13" ht="32.9" customHeight="1" spans="1:23">
      <c r="A13" s="143" t="s">
        <v>257</v>
      </c>
      <c r="B13" s="137"/>
      <c r="C13" s="137"/>
      <c r="D13" s="137"/>
      <c r="E13" s="137"/>
      <c r="F13" s="137"/>
      <c r="G13" s="137"/>
      <c r="H13" s="137"/>
      <c r="I13" s="145">
        <v>250000</v>
      </c>
      <c r="J13" s="145">
        <v>250000</v>
      </c>
      <c r="K13" s="145">
        <v>250000</v>
      </c>
      <c r="L13" s="145"/>
      <c r="M13" s="145"/>
      <c r="N13" s="146"/>
      <c r="O13" s="147"/>
      <c r="P13" s="147"/>
      <c r="Q13" s="147"/>
      <c r="R13" s="147"/>
      <c r="S13" s="147"/>
      <c r="T13" s="147"/>
      <c r="U13" s="107"/>
      <c r="V13" s="147"/>
      <c r="W13" s="147"/>
    </row>
    <row r="14" ht="32.9" customHeight="1" spans="1:23">
      <c r="A14" s="144" t="s">
        <v>258</v>
      </c>
      <c r="B14" s="144" t="s">
        <v>259</v>
      </c>
      <c r="C14" s="148" t="s">
        <v>257</v>
      </c>
      <c r="D14" s="144" t="s">
        <v>54</v>
      </c>
      <c r="E14" s="144" t="s">
        <v>71</v>
      </c>
      <c r="F14" s="144" t="s">
        <v>131</v>
      </c>
      <c r="G14" s="144" t="s">
        <v>214</v>
      </c>
      <c r="H14" s="144" t="s">
        <v>215</v>
      </c>
      <c r="I14" s="145">
        <v>64000</v>
      </c>
      <c r="J14" s="145">
        <v>64000</v>
      </c>
      <c r="K14" s="145">
        <v>64000</v>
      </c>
      <c r="L14" s="145"/>
      <c r="M14" s="145"/>
      <c r="N14" s="146"/>
      <c r="O14" s="147"/>
      <c r="P14" s="147"/>
      <c r="Q14" s="147"/>
      <c r="R14" s="147"/>
      <c r="S14" s="147"/>
      <c r="T14" s="147"/>
      <c r="U14" s="107"/>
      <c r="V14" s="147"/>
      <c r="W14" s="147"/>
    </row>
    <row r="15" ht="32.9" customHeight="1" spans="1:23">
      <c r="A15" s="144" t="s">
        <v>258</v>
      </c>
      <c r="B15" s="144" t="s">
        <v>259</v>
      </c>
      <c r="C15" s="148" t="s">
        <v>257</v>
      </c>
      <c r="D15" s="144" t="s">
        <v>54</v>
      </c>
      <c r="E15" s="144" t="s">
        <v>71</v>
      </c>
      <c r="F15" s="144" t="s">
        <v>131</v>
      </c>
      <c r="G15" s="144" t="s">
        <v>260</v>
      </c>
      <c r="H15" s="144" t="s">
        <v>261</v>
      </c>
      <c r="I15" s="145">
        <v>156000</v>
      </c>
      <c r="J15" s="145">
        <v>156000</v>
      </c>
      <c r="K15" s="145">
        <v>156000</v>
      </c>
      <c r="L15" s="145"/>
      <c r="M15" s="145"/>
      <c r="N15" s="146"/>
      <c r="O15" s="147"/>
      <c r="P15" s="147"/>
      <c r="Q15" s="147"/>
      <c r="R15" s="147"/>
      <c r="S15" s="147"/>
      <c r="T15" s="147"/>
      <c r="U15" s="107"/>
      <c r="V15" s="147"/>
      <c r="W15" s="147"/>
    </row>
    <row r="16" ht="32.9" customHeight="1" spans="1:23">
      <c r="A16" s="144" t="s">
        <v>258</v>
      </c>
      <c r="B16" s="144" t="s">
        <v>259</v>
      </c>
      <c r="C16" s="148" t="s">
        <v>257</v>
      </c>
      <c r="D16" s="144" t="s">
        <v>54</v>
      </c>
      <c r="E16" s="144" t="s">
        <v>71</v>
      </c>
      <c r="F16" s="144" t="s">
        <v>131</v>
      </c>
      <c r="G16" s="144" t="s">
        <v>262</v>
      </c>
      <c r="H16" s="144" t="s">
        <v>263</v>
      </c>
      <c r="I16" s="145">
        <v>20000</v>
      </c>
      <c r="J16" s="145">
        <v>20000</v>
      </c>
      <c r="K16" s="145">
        <v>20000</v>
      </c>
      <c r="L16" s="145"/>
      <c r="M16" s="145"/>
      <c r="N16" s="146"/>
      <c r="O16" s="147"/>
      <c r="P16" s="147"/>
      <c r="Q16" s="147"/>
      <c r="R16" s="147"/>
      <c r="S16" s="147"/>
      <c r="T16" s="147"/>
      <c r="U16" s="107"/>
      <c r="V16" s="147"/>
      <c r="W16" s="147"/>
    </row>
    <row r="17" ht="32.9" customHeight="1" spans="1:23">
      <c r="A17" s="144" t="s">
        <v>258</v>
      </c>
      <c r="B17" s="144" t="s">
        <v>259</v>
      </c>
      <c r="C17" s="148" t="s">
        <v>257</v>
      </c>
      <c r="D17" s="144" t="s">
        <v>54</v>
      </c>
      <c r="E17" s="144" t="s">
        <v>71</v>
      </c>
      <c r="F17" s="144" t="s">
        <v>131</v>
      </c>
      <c r="G17" s="144" t="s">
        <v>210</v>
      </c>
      <c r="H17" s="144" t="s">
        <v>211</v>
      </c>
      <c r="I17" s="145">
        <v>10000</v>
      </c>
      <c r="J17" s="145">
        <v>10000</v>
      </c>
      <c r="K17" s="145">
        <v>10000</v>
      </c>
      <c r="L17" s="145"/>
      <c r="M17" s="145"/>
      <c r="N17" s="146"/>
      <c r="O17" s="147"/>
      <c r="P17" s="147"/>
      <c r="Q17" s="147"/>
      <c r="R17" s="147"/>
      <c r="S17" s="147"/>
      <c r="T17" s="147"/>
      <c r="U17" s="107"/>
      <c r="V17" s="147"/>
      <c r="W17" s="147"/>
    </row>
    <row r="18" ht="32.9" customHeight="1" spans="1:23">
      <c r="A18" s="143" t="s">
        <v>264</v>
      </c>
      <c r="B18" s="137"/>
      <c r="C18" s="137"/>
      <c r="D18" s="137"/>
      <c r="E18" s="137"/>
      <c r="F18" s="137"/>
      <c r="G18" s="137"/>
      <c r="H18" s="137"/>
      <c r="I18" s="145">
        <v>150000</v>
      </c>
      <c r="J18" s="145">
        <v>150000</v>
      </c>
      <c r="K18" s="145">
        <v>150000</v>
      </c>
      <c r="L18" s="145"/>
      <c r="M18" s="145"/>
      <c r="N18" s="146"/>
      <c r="O18" s="147"/>
      <c r="P18" s="147"/>
      <c r="Q18" s="147"/>
      <c r="R18" s="147"/>
      <c r="S18" s="147"/>
      <c r="T18" s="147"/>
      <c r="U18" s="107"/>
      <c r="V18" s="147"/>
      <c r="W18" s="147"/>
    </row>
    <row r="19" ht="32.9" customHeight="1" spans="1:23">
      <c r="A19" s="144" t="s">
        <v>258</v>
      </c>
      <c r="B19" s="144" t="s">
        <v>265</v>
      </c>
      <c r="C19" s="148" t="s">
        <v>264</v>
      </c>
      <c r="D19" s="144" t="s">
        <v>54</v>
      </c>
      <c r="E19" s="144" t="s">
        <v>71</v>
      </c>
      <c r="F19" s="144" t="s">
        <v>131</v>
      </c>
      <c r="G19" s="144" t="s">
        <v>251</v>
      </c>
      <c r="H19" s="144" t="s">
        <v>252</v>
      </c>
      <c r="I19" s="145">
        <v>150000</v>
      </c>
      <c r="J19" s="145">
        <v>150000</v>
      </c>
      <c r="K19" s="145">
        <v>150000</v>
      </c>
      <c r="L19" s="145"/>
      <c r="M19" s="145"/>
      <c r="N19" s="146"/>
      <c r="O19" s="147"/>
      <c r="P19" s="147"/>
      <c r="Q19" s="147"/>
      <c r="R19" s="147"/>
      <c r="S19" s="147"/>
      <c r="T19" s="147"/>
      <c r="U19" s="107"/>
      <c r="V19" s="147"/>
      <c r="W19" s="147"/>
    </row>
    <row r="20" ht="32.9" customHeight="1" spans="1:23">
      <c r="A20" s="143" t="s">
        <v>266</v>
      </c>
      <c r="B20" s="137"/>
      <c r="C20" s="137"/>
      <c r="D20" s="137"/>
      <c r="E20" s="137"/>
      <c r="F20" s="137"/>
      <c r="G20" s="137"/>
      <c r="H20" s="137"/>
      <c r="I20" s="145">
        <v>45162.97</v>
      </c>
      <c r="J20" s="147"/>
      <c r="K20" s="147"/>
      <c r="L20" s="147"/>
      <c r="M20" s="147"/>
      <c r="N20" s="145">
        <v>45162.97</v>
      </c>
      <c r="O20" s="147"/>
      <c r="P20" s="147"/>
      <c r="Q20" s="147"/>
      <c r="R20" s="147"/>
      <c r="S20" s="147"/>
      <c r="T20" s="147"/>
      <c r="U20" s="107"/>
      <c r="V20" s="147"/>
      <c r="W20" s="147"/>
    </row>
    <row r="21" ht="32.9" customHeight="1" spans="1:23">
      <c r="A21" s="144" t="s">
        <v>258</v>
      </c>
      <c r="B21" s="144" t="s">
        <v>267</v>
      </c>
      <c r="C21" s="148" t="s">
        <v>266</v>
      </c>
      <c r="D21" s="144" t="s">
        <v>54</v>
      </c>
      <c r="E21" s="144" t="s">
        <v>94</v>
      </c>
      <c r="F21" s="144" t="s">
        <v>143</v>
      </c>
      <c r="G21" s="144" t="s">
        <v>268</v>
      </c>
      <c r="H21" s="144" t="s">
        <v>269</v>
      </c>
      <c r="I21" s="145">
        <v>3310.4</v>
      </c>
      <c r="J21" s="147"/>
      <c r="K21" s="147"/>
      <c r="L21" s="147"/>
      <c r="M21" s="147"/>
      <c r="N21" s="145">
        <v>3310.4</v>
      </c>
      <c r="O21" s="147"/>
      <c r="P21" s="147"/>
      <c r="Q21" s="147"/>
      <c r="R21" s="147"/>
      <c r="S21" s="147"/>
      <c r="T21" s="147"/>
      <c r="U21" s="107"/>
      <c r="V21" s="147"/>
      <c r="W21" s="147"/>
    </row>
    <row r="22" ht="32.9" customHeight="1" spans="1:23">
      <c r="A22" s="144" t="s">
        <v>258</v>
      </c>
      <c r="B22" s="144" t="s">
        <v>267</v>
      </c>
      <c r="C22" s="148" t="s">
        <v>266</v>
      </c>
      <c r="D22" s="144" t="s">
        <v>54</v>
      </c>
      <c r="E22" s="144" t="s">
        <v>94</v>
      </c>
      <c r="F22" s="144" t="s">
        <v>143</v>
      </c>
      <c r="G22" s="144" t="s">
        <v>203</v>
      </c>
      <c r="H22" s="144" t="s">
        <v>204</v>
      </c>
      <c r="I22" s="145">
        <v>4121.48</v>
      </c>
      <c r="J22" s="147"/>
      <c r="K22" s="147"/>
      <c r="L22" s="147"/>
      <c r="M22" s="147"/>
      <c r="N22" s="145">
        <v>4121.48</v>
      </c>
      <c r="O22" s="147"/>
      <c r="P22" s="147"/>
      <c r="Q22" s="147"/>
      <c r="R22" s="147"/>
      <c r="S22" s="147"/>
      <c r="T22" s="147"/>
      <c r="U22" s="107"/>
      <c r="V22" s="147"/>
      <c r="W22" s="147"/>
    </row>
    <row r="23" ht="32.9" customHeight="1" spans="1:23">
      <c r="A23" s="144" t="s">
        <v>258</v>
      </c>
      <c r="B23" s="144" t="s">
        <v>267</v>
      </c>
      <c r="C23" s="148" t="s">
        <v>266</v>
      </c>
      <c r="D23" s="144" t="s">
        <v>54</v>
      </c>
      <c r="E23" s="144" t="s">
        <v>94</v>
      </c>
      <c r="F23" s="144" t="s">
        <v>143</v>
      </c>
      <c r="G23" s="144" t="s">
        <v>251</v>
      </c>
      <c r="H23" s="144" t="s">
        <v>252</v>
      </c>
      <c r="I23" s="145">
        <v>28316</v>
      </c>
      <c r="J23" s="147"/>
      <c r="K23" s="147"/>
      <c r="L23" s="147"/>
      <c r="M23" s="147"/>
      <c r="N23" s="145">
        <v>28316</v>
      </c>
      <c r="O23" s="147"/>
      <c r="P23" s="147"/>
      <c r="Q23" s="147"/>
      <c r="R23" s="147"/>
      <c r="S23" s="147"/>
      <c r="T23" s="147"/>
      <c r="U23" s="107"/>
      <c r="V23" s="147"/>
      <c r="W23" s="147"/>
    </row>
    <row r="24" ht="32.9" customHeight="1" spans="1:23">
      <c r="A24" s="144" t="s">
        <v>258</v>
      </c>
      <c r="B24" s="144" t="s">
        <v>267</v>
      </c>
      <c r="C24" s="148" t="s">
        <v>266</v>
      </c>
      <c r="D24" s="144" t="s">
        <v>54</v>
      </c>
      <c r="E24" s="144" t="s">
        <v>94</v>
      </c>
      <c r="F24" s="144" t="s">
        <v>143</v>
      </c>
      <c r="G24" s="144" t="s">
        <v>262</v>
      </c>
      <c r="H24" s="144" t="s">
        <v>263</v>
      </c>
      <c r="I24" s="145">
        <v>9415.09</v>
      </c>
      <c r="J24" s="147"/>
      <c r="K24" s="147"/>
      <c r="L24" s="147"/>
      <c r="M24" s="147"/>
      <c r="N24" s="145">
        <v>9415.09</v>
      </c>
      <c r="O24" s="147"/>
      <c r="P24" s="147"/>
      <c r="Q24" s="147"/>
      <c r="R24" s="147"/>
      <c r="S24" s="147"/>
      <c r="T24" s="147"/>
      <c r="U24" s="107"/>
      <c r="V24" s="147"/>
      <c r="W24" s="147"/>
    </row>
    <row r="25" ht="32.9" customHeight="1" spans="1:23">
      <c r="A25" s="144"/>
      <c r="B25" s="144"/>
      <c r="C25" s="148"/>
      <c r="D25" s="144"/>
      <c r="E25" s="144"/>
      <c r="F25" s="144"/>
      <c r="G25" s="144"/>
      <c r="H25" s="144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07"/>
      <c r="V25" s="147"/>
      <c r="W25" s="147"/>
    </row>
    <row r="26" s="1" customFormat="1" ht="18.75" customHeight="1" spans="1:23">
      <c r="A26" s="149" t="s">
        <v>99</v>
      </c>
      <c r="B26" s="150"/>
      <c r="C26" s="150"/>
      <c r="D26" s="150"/>
      <c r="E26" s="150"/>
      <c r="F26" s="150"/>
      <c r="G26" s="150"/>
      <c r="H26" s="151"/>
      <c r="I26" s="145">
        <v>938156.97</v>
      </c>
      <c r="J26" s="145">
        <v>500000</v>
      </c>
      <c r="K26" s="152">
        <v>500000</v>
      </c>
      <c r="L26" s="145"/>
      <c r="M26" s="145"/>
      <c r="N26" s="146">
        <v>438156.97</v>
      </c>
      <c r="O26" s="153"/>
      <c r="P26" s="153"/>
      <c r="Q26" s="153"/>
      <c r="R26" s="153"/>
      <c r="S26" s="153"/>
      <c r="T26" s="153"/>
      <c r="U26" s="112"/>
      <c r="V26" s="153"/>
      <c r="W26" s="153"/>
    </row>
  </sheetData>
  <mergeCells count="33">
    <mergeCell ref="A2:W2"/>
    <mergeCell ref="A3:I3"/>
    <mergeCell ref="J4:M4"/>
    <mergeCell ref="N4:P4"/>
    <mergeCell ref="R4:W4"/>
    <mergeCell ref="J5:K5"/>
    <mergeCell ref="A8:C8"/>
    <mergeCell ref="A11:C11"/>
    <mergeCell ref="A13:C13"/>
    <mergeCell ref="A18:C18"/>
    <mergeCell ref="A20:C20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6"/>
  <sheetViews>
    <sheetView showZeros="0" tabSelected="1" workbookViewId="0">
      <selection activeCell="A2" sqref="A2:J2"/>
    </sheetView>
  </sheetViews>
  <sheetFormatPr defaultColWidth="9.14166666666667" defaultRowHeight="12" customHeight="1"/>
  <cols>
    <col min="1" max="1" width="31.875" customWidth="1"/>
    <col min="2" max="2" width="53" customWidth="1"/>
    <col min="3" max="3" width="17.175" customWidth="1"/>
    <col min="4" max="4" width="21.0333333333333" customWidth="1"/>
    <col min="5" max="5" width="29.25" style="130" customWidth="1"/>
    <col min="6" max="6" width="11.2833333333333" customWidth="1"/>
    <col min="7" max="7" width="29.125" style="130" customWidth="1"/>
    <col min="8" max="8" width="9.31666666666667" customWidth="1"/>
    <col min="9" max="9" width="13.425" customWidth="1"/>
    <col min="10" max="10" width="47.375" style="130" customWidth="1"/>
  </cols>
  <sheetData>
    <row r="1" customHeight="1" spans="1:10">
      <c r="J1" s="63" t="s">
        <v>270</v>
      </c>
    </row>
    <row r="2" ht="28.5" customHeight="1" spans="1:10">
      <c r="A2" s="131" t="s">
        <v>271</v>
      </c>
      <c r="B2" s="131"/>
      <c r="C2" s="131"/>
      <c r="D2" s="131"/>
      <c r="E2" s="131"/>
      <c r="F2" s="131"/>
      <c r="G2" s="131"/>
      <c r="H2" s="131"/>
      <c r="I2" s="131"/>
      <c r="J2" s="131"/>
    </row>
    <row r="3" ht="15" customHeight="1" spans="1:10">
      <c r="A3" s="5" t="s">
        <v>2</v>
      </c>
      <c r="B3" s="5"/>
      <c r="C3" s="5"/>
      <c r="D3" s="5"/>
      <c r="E3" s="124"/>
      <c r="F3" s="5"/>
      <c r="G3" s="124"/>
      <c r="H3" s="5"/>
    </row>
    <row r="4" ht="14.25" customHeight="1" spans="1:10">
      <c r="A4" s="57" t="s">
        <v>272</v>
      </c>
      <c r="B4" s="57" t="s">
        <v>273</v>
      </c>
      <c r="C4" s="57" t="s">
        <v>274</v>
      </c>
      <c r="D4" s="57" t="s">
        <v>275</v>
      </c>
      <c r="E4" s="57" t="s">
        <v>276</v>
      </c>
      <c r="F4" s="58" t="s">
        <v>277</v>
      </c>
      <c r="G4" s="57" t="s">
        <v>278</v>
      </c>
      <c r="H4" s="58" t="s">
        <v>279</v>
      </c>
      <c r="I4" s="58" t="s">
        <v>280</v>
      </c>
      <c r="J4" s="57" t="s">
        <v>281</v>
      </c>
    </row>
    <row r="5" ht="14.25" customHeight="1" spans="1:10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8">
        <v>6</v>
      </c>
      <c r="G5" s="57">
        <v>7</v>
      </c>
      <c r="H5" s="58">
        <v>8</v>
      </c>
      <c r="I5" s="58">
        <v>9</v>
      </c>
      <c r="J5" s="57">
        <v>10</v>
      </c>
    </row>
    <row r="6" ht="82" customHeight="1" spans="1:10">
      <c r="A6" s="132" t="str">
        <f>"   "&amp;"迪庆州工业绿色发展及工业节能工作经费"</f>
        <v>   迪庆州工业绿色发展及工业节能工作经费</v>
      </c>
      <c r="B6" s="133" t="s">
        <v>282</v>
      </c>
      <c r="C6" s="134"/>
      <c r="D6" s="134"/>
      <c r="E6" s="135"/>
      <c r="F6" s="136"/>
      <c r="G6" s="135"/>
      <c r="H6" s="136"/>
      <c r="I6" s="136"/>
      <c r="J6" s="135"/>
    </row>
    <row r="7" ht="33.75" customHeight="1" spans="1:10">
      <c r="A7" s="132"/>
      <c r="B7" s="133"/>
      <c r="C7" s="134" t="s">
        <v>283</v>
      </c>
      <c r="D7" s="134" t="s">
        <v>284</v>
      </c>
      <c r="E7" s="135" t="s">
        <v>285</v>
      </c>
      <c r="F7" s="136" t="s">
        <v>286</v>
      </c>
      <c r="G7" s="135" t="s">
        <v>127</v>
      </c>
      <c r="H7" s="136" t="s">
        <v>287</v>
      </c>
      <c r="I7" s="136" t="s">
        <v>288</v>
      </c>
      <c r="J7" s="135" t="s">
        <v>289</v>
      </c>
    </row>
    <row r="8" ht="33.75" customHeight="1" spans="1:10">
      <c r="A8" s="137"/>
      <c r="B8" s="137"/>
      <c r="C8" s="134" t="s">
        <v>283</v>
      </c>
      <c r="D8" s="134" t="s">
        <v>284</v>
      </c>
      <c r="E8" s="135" t="s">
        <v>290</v>
      </c>
      <c r="F8" s="136" t="s">
        <v>286</v>
      </c>
      <c r="G8" s="135" t="s">
        <v>291</v>
      </c>
      <c r="H8" s="136" t="s">
        <v>292</v>
      </c>
      <c r="I8" s="136" t="s">
        <v>288</v>
      </c>
      <c r="J8" s="135" t="s">
        <v>293</v>
      </c>
    </row>
    <row r="9" ht="33.75" customHeight="1" spans="1:10">
      <c r="A9" s="137"/>
      <c r="B9" s="137"/>
      <c r="C9" s="134" t="s">
        <v>283</v>
      </c>
      <c r="D9" s="134" t="s">
        <v>284</v>
      </c>
      <c r="E9" s="135" t="s">
        <v>294</v>
      </c>
      <c r="F9" s="136" t="s">
        <v>295</v>
      </c>
      <c r="G9" s="135" t="s">
        <v>296</v>
      </c>
      <c r="H9" s="136" t="s">
        <v>297</v>
      </c>
      <c r="I9" s="136" t="s">
        <v>288</v>
      </c>
      <c r="J9" s="135" t="s">
        <v>298</v>
      </c>
    </row>
    <row r="10" ht="33.75" customHeight="1" spans="1:10">
      <c r="A10" s="137"/>
      <c r="B10" s="137"/>
      <c r="C10" s="134" t="s">
        <v>283</v>
      </c>
      <c r="D10" s="134" t="s">
        <v>284</v>
      </c>
      <c r="E10" s="135" t="s">
        <v>299</v>
      </c>
      <c r="F10" s="136" t="s">
        <v>295</v>
      </c>
      <c r="G10" s="135" t="s">
        <v>300</v>
      </c>
      <c r="H10" s="136" t="s">
        <v>297</v>
      </c>
      <c r="I10" s="136" t="s">
        <v>288</v>
      </c>
      <c r="J10" s="135" t="s">
        <v>301</v>
      </c>
    </row>
    <row r="11" ht="33.75" customHeight="1" spans="1:10">
      <c r="A11" s="137"/>
      <c r="B11" s="137"/>
      <c r="C11" s="134" t="s">
        <v>283</v>
      </c>
      <c r="D11" s="134" t="s">
        <v>284</v>
      </c>
      <c r="E11" s="135" t="s">
        <v>302</v>
      </c>
      <c r="F11" s="136" t="s">
        <v>286</v>
      </c>
      <c r="G11" s="135" t="s">
        <v>303</v>
      </c>
      <c r="H11" s="136" t="s">
        <v>287</v>
      </c>
      <c r="I11" s="136" t="s">
        <v>288</v>
      </c>
      <c r="J11" s="135" t="s">
        <v>303</v>
      </c>
    </row>
    <row r="12" ht="33.75" customHeight="1" spans="1:10">
      <c r="A12" s="137"/>
      <c r="B12" s="137"/>
      <c r="C12" s="134" t="s">
        <v>283</v>
      </c>
      <c r="D12" s="134" t="s">
        <v>284</v>
      </c>
      <c r="E12" s="135" t="s">
        <v>304</v>
      </c>
      <c r="F12" s="136" t="s">
        <v>286</v>
      </c>
      <c r="G12" s="135" t="s">
        <v>305</v>
      </c>
      <c r="H12" s="136" t="s">
        <v>287</v>
      </c>
      <c r="I12" s="136" t="s">
        <v>288</v>
      </c>
      <c r="J12" s="135" t="s">
        <v>305</v>
      </c>
    </row>
    <row r="13" ht="33.75" customHeight="1" spans="1:10">
      <c r="A13" s="137"/>
      <c r="B13" s="137"/>
      <c r="C13" s="134" t="s">
        <v>306</v>
      </c>
      <c r="D13" s="134" t="s">
        <v>284</v>
      </c>
      <c r="E13" s="135" t="s">
        <v>307</v>
      </c>
      <c r="F13" s="136" t="s">
        <v>286</v>
      </c>
      <c r="G13" s="135" t="s">
        <v>308</v>
      </c>
      <c r="H13" s="136" t="s">
        <v>292</v>
      </c>
      <c r="I13" s="136" t="s">
        <v>288</v>
      </c>
      <c r="J13" s="135" t="s">
        <v>309</v>
      </c>
    </row>
    <row r="14" ht="33.75" customHeight="1" spans="1:10">
      <c r="A14" s="137"/>
      <c r="B14" s="137"/>
      <c r="C14" s="134" t="s">
        <v>306</v>
      </c>
      <c r="D14" s="134" t="s">
        <v>284</v>
      </c>
      <c r="E14" s="135" t="s">
        <v>310</v>
      </c>
      <c r="F14" s="136" t="s">
        <v>286</v>
      </c>
      <c r="G14" s="135" t="s">
        <v>310</v>
      </c>
      <c r="H14" s="136" t="s">
        <v>287</v>
      </c>
      <c r="I14" s="136" t="s">
        <v>288</v>
      </c>
      <c r="J14" s="135" t="s">
        <v>310</v>
      </c>
    </row>
    <row r="15" ht="33.75" customHeight="1" spans="1:10">
      <c r="A15" s="137"/>
      <c r="B15" s="137"/>
      <c r="C15" s="134" t="s">
        <v>311</v>
      </c>
      <c r="D15" s="134" t="s">
        <v>312</v>
      </c>
      <c r="E15" s="135" t="s">
        <v>313</v>
      </c>
      <c r="F15" s="136" t="s">
        <v>286</v>
      </c>
      <c r="G15" s="135" t="s">
        <v>308</v>
      </c>
      <c r="H15" s="136" t="s">
        <v>292</v>
      </c>
      <c r="I15" s="136" t="s">
        <v>288</v>
      </c>
      <c r="J15" s="135" t="s">
        <v>314</v>
      </c>
    </row>
    <row r="16" ht="66" customHeight="1" spans="1:10">
      <c r="A16" s="132" t="str">
        <f>"   "&amp;"迪庆州信息化工作经费"</f>
        <v>   迪庆州信息化工作经费</v>
      </c>
      <c r="B16" s="133" t="s">
        <v>282</v>
      </c>
      <c r="C16" s="137"/>
      <c r="D16" s="137"/>
      <c r="E16" s="138"/>
      <c r="F16" s="137"/>
      <c r="G16" s="138"/>
      <c r="H16" s="137"/>
      <c r="I16" s="137"/>
      <c r="J16" s="138"/>
    </row>
    <row r="17" ht="33.75" customHeight="1" spans="1:10">
      <c r="A17" s="137"/>
      <c r="B17" s="137"/>
      <c r="C17" s="134" t="s">
        <v>283</v>
      </c>
      <c r="D17" s="134" t="s">
        <v>315</v>
      </c>
      <c r="E17" s="135" t="s">
        <v>316</v>
      </c>
      <c r="F17" s="136" t="s">
        <v>295</v>
      </c>
      <c r="G17" s="135" t="s">
        <v>317</v>
      </c>
      <c r="H17" s="136" t="s">
        <v>297</v>
      </c>
      <c r="I17" s="136" t="s">
        <v>288</v>
      </c>
      <c r="J17" s="135" t="s">
        <v>318</v>
      </c>
    </row>
    <row r="18" ht="33.75" customHeight="1" spans="1:10">
      <c r="A18" s="137"/>
      <c r="B18" s="137"/>
      <c r="C18" s="134" t="s">
        <v>283</v>
      </c>
      <c r="D18" s="134" t="s">
        <v>315</v>
      </c>
      <c r="E18" s="135" t="s">
        <v>319</v>
      </c>
      <c r="F18" s="136" t="s">
        <v>295</v>
      </c>
      <c r="G18" s="135" t="s">
        <v>320</v>
      </c>
      <c r="H18" s="136" t="s">
        <v>297</v>
      </c>
      <c r="I18" s="136" t="s">
        <v>288</v>
      </c>
      <c r="J18" s="135" t="s">
        <v>321</v>
      </c>
    </row>
    <row r="19" ht="33.75" customHeight="1" spans="1:10">
      <c r="A19" s="137"/>
      <c r="B19" s="137"/>
      <c r="C19" s="134" t="s">
        <v>283</v>
      </c>
      <c r="D19" s="134" t="s">
        <v>315</v>
      </c>
      <c r="E19" s="135" t="s">
        <v>322</v>
      </c>
      <c r="F19" s="136" t="s">
        <v>295</v>
      </c>
      <c r="G19" s="135" t="s">
        <v>323</v>
      </c>
      <c r="H19" s="136" t="s">
        <v>297</v>
      </c>
      <c r="I19" s="136" t="s">
        <v>288</v>
      </c>
      <c r="J19" s="135" t="s">
        <v>324</v>
      </c>
    </row>
    <row r="20" ht="33.75" customHeight="1" spans="1:10">
      <c r="A20" s="137"/>
      <c r="B20" s="137"/>
      <c r="C20" s="134" t="s">
        <v>283</v>
      </c>
      <c r="D20" s="134" t="s">
        <v>315</v>
      </c>
      <c r="E20" s="135" t="s">
        <v>325</v>
      </c>
      <c r="F20" s="136" t="s">
        <v>295</v>
      </c>
      <c r="G20" s="135" t="s">
        <v>326</v>
      </c>
      <c r="H20" s="136" t="s">
        <v>297</v>
      </c>
      <c r="I20" s="136" t="s">
        <v>288</v>
      </c>
      <c r="J20" s="135" t="s">
        <v>327</v>
      </c>
    </row>
    <row r="21" ht="33.75" customHeight="1" spans="1:10">
      <c r="A21" s="137"/>
      <c r="B21" s="137"/>
      <c r="C21" s="134" t="s">
        <v>283</v>
      </c>
      <c r="D21" s="134" t="s">
        <v>315</v>
      </c>
      <c r="E21" s="135" t="s">
        <v>328</v>
      </c>
      <c r="F21" s="136" t="s">
        <v>295</v>
      </c>
      <c r="G21" s="135" t="s">
        <v>329</v>
      </c>
      <c r="H21" s="136" t="s">
        <v>297</v>
      </c>
      <c r="I21" s="136" t="s">
        <v>288</v>
      </c>
      <c r="J21" s="135" t="s">
        <v>330</v>
      </c>
    </row>
    <row r="22" ht="33.75" customHeight="1" spans="1:10">
      <c r="A22" s="137"/>
      <c r="B22" s="137"/>
      <c r="C22" s="134" t="s">
        <v>283</v>
      </c>
      <c r="D22" s="134" t="s">
        <v>315</v>
      </c>
      <c r="E22" s="135" t="s">
        <v>331</v>
      </c>
      <c r="F22" s="136" t="s">
        <v>286</v>
      </c>
      <c r="G22" s="135" t="s">
        <v>308</v>
      </c>
      <c r="H22" s="136" t="s">
        <v>292</v>
      </c>
      <c r="I22" s="136" t="s">
        <v>288</v>
      </c>
      <c r="J22" s="135" t="s">
        <v>332</v>
      </c>
    </row>
    <row r="23" ht="33.75" customHeight="1" spans="1:10">
      <c r="A23" s="137"/>
      <c r="B23" s="137"/>
      <c r="C23" s="134" t="s">
        <v>283</v>
      </c>
      <c r="D23" s="134" t="s">
        <v>315</v>
      </c>
      <c r="E23" s="135" t="s">
        <v>333</v>
      </c>
      <c r="F23" s="136" t="s">
        <v>286</v>
      </c>
      <c r="G23" s="135" t="s">
        <v>334</v>
      </c>
      <c r="H23" s="136" t="s">
        <v>292</v>
      </c>
      <c r="I23" s="136" t="s">
        <v>288</v>
      </c>
      <c r="J23" s="135" t="s">
        <v>335</v>
      </c>
    </row>
    <row r="24" ht="33.75" customHeight="1" spans="1:10">
      <c r="A24" s="137"/>
      <c r="B24" s="137"/>
      <c r="C24" s="134" t="s">
        <v>283</v>
      </c>
      <c r="D24" s="134" t="s">
        <v>315</v>
      </c>
      <c r="E24" s="135" t="s">
        <v>336</v>
      </c>
      <c r="F24" s="136" t="s">
        <v>286</v>
      </c>
      <c r="G24" s="135" t="s">
        <v>337</v>
      </c>
      <c r="H24" s="136" t="s">
        <v>287</v>
      </c>
      <c r="I24" s="136" t="s">
        <v>288</v>
      </c>
      <c r="J24" s="135" t="s">
        <v>337</v>
      </c>
    </row>
    <row r="25" ht="33.75" customHeight="1" spans="1:10">
      <c r="A25" s="137"/>
      <c r="B25" s="137"/>
      <c r="C25" s="134" t="s">
        <v>283</v>
      </c>
      <c r="D25" s="134" t="s">
        <v>315</v>
      </c>
      <c r="E25" s="135" t="s">
        <v>338</v>
      </c>
      <c r="F25" s="136" t="s">
        <v>286</v>
      </c>
      <c r="G25" s="135" t="s">
        <v>338</v>
      </c>
      <c r="H25" s="136" t="s">
        <v>287</v>
      </c>
      <c r="I25" s="136" t="s">
        <v>288</v>
      </c>
      <c r="J25" s="135" t="s">
        <v>338</v>
      </c>
    </row>
    <row r="26" ht="33.75" customHeight="1" spans="1:10">
      <c r="A26" s="137"/>
      <c r="B26" s="137"/>
      <c r="C26" s="134" t="s">
        <v>306</v>
      </c>
      <c r="D26" s="134" t="s">
        <v>339</v>
      </c>
      <c r="E26" s="135" t="s">
        <v>307</v>
      </c>
      <c r="F26" s="136" t="s">
        <v>286</v>
      </c>
      <c r="G26" s="135" t="s">
        <v>291</v>
      </c>
      <c r="H26" s="136" t="s">
        <v>292</v>
      </c>
      <c r="I26" s="136" t="s">
        <v>288</v>
      </c>
      <c r="J26" s="135" t="s">
        <v>340</v>
      </c>
    </row>
    <row r="27" ht="33.75" customHeight="1" spans="1:10">
      <c r="A27" s="137"/>
      <c r="B27" s="137"/>
      <c r="C27" s="134" t="s">
        <v>306</v>
      </c>
      <c r="D27" s="134" t="s">
        <v>339</v>
      </c>
      <c r="E27" s="135" t="s">
        <v>341</v>
      </c>
      <c r="F27" s="136" t="s">
        <v>286</v>
      </c>
      <c r="G27" s="135" t="s">
        <v>341</v>
      </c>
      <c r="H27" s="136" t="s">
        <v>342</v>
      </c>
      <c r="I27" s="136" t="s">
        <v>288</v>
      </c>
      <c r="J27" s="135" t="s">
        <v>341</v>
      </c>
    </row>
    <row r="28" ht="33.75" customHeight="1" spans="1:10">
      <c r="A28" s="137"/>
      <c r="B28" s="137"/>
      <c r="C28" s="134" t="s">
        <v>311</v>
      </c>
      <c r="D28" s="134" t="s">
        <v>312</v>
      </c>
      <c r="E28" s="135" t="s">
        <v>313</v>
      </c>
      <c r="F28" s="136" t="s">
        <v>286</v>
      </c>
      <c r="G28" s="135" t="s">
        <v>291</v>
      </c>
      <c r="H28" s="136" t="s">
        <v>292</v>
      </c>
      <c r="I28" s="136" t="s">
        <v>288</v>
      </c>
      <c r="J28" s="135" t="s">
        <v>343</v>
      </c>
    </row>
    <row r="29" ht="33.75" customHeight="1" spans="1:10">
      <c r="A29" s="132" t="str">
        <f>"   "&amp;"迪庆州工信局安全生产工作经费"</f>
        <v>   迪庆州工信局安全生产工作经费</v>
      </c>
      <c r="B29" s="133" t="s">
        <v>344</v>
      </c>
      <c r="C29" s="137"/>
      <c r="D29" s="137"/>
      <c r="E29" s="138"/>
      <c r="F29" s="137"/>
      <c r="G29" s="138"/>
      <c r="H29" s="137"/>
      <c r="I29" s="137"/>
      <c r="J29" s="138"/>
    </row>
    <row r="30" ht="33.75" customHeight="1" spans="1:10">
      <c r="A30" s="137"/>
      <c r="B30" s="137"/>
      <c r="C30" s="134" t="s">
        <v>283</v>
      </c>
      <c r="D30" s="134" t="s">
        <v>284</v>
      </c>
      <c r="E30" s="135" t="s">
        <v>345</v>
      </c>
      <c r="F30" s="136" t="s">
        <v>295</v>
      </c>
      <c r="G30" s="135" t="s">
        <v>125</v>
      </c>
      <c r="H30" s="136" t="s">
        <v>346</v>
      </c>
      <c r="I30" s="136" t="s">
        <v>288</v>
      </c>
      <c r="J30" s="135" t="s">
        <v>347</v>
      </c>
    </row>
    <row r="31" ht="33.75" customHeight="1" spans="1:10">
      <c r="A31" s="137"/>
      <c r="B31" s="137"/>
      <c r="C31" s="134" t="s">
        <v>283</v>
      </c>
      <c r="D31" s="134" t="s">
        <v>315</v>
      </c>
      <c r="E31" s="135" t="s">
        <v>348</v>
      </c>
      <c r="F31" s="136" t="s">
        <v>295</v>
      </c>
      <c r="G31" s="135" t="s">
        <v>349</v>
      </c>
      <c r="H31" s="136" t="s">
        <v>346</v>
      </c>
      <c r="I31" s="136" t="s">
        <v>288</v>
      </c>
      <c r="J31" s="135" t="s">
        <v>350</v>
      </c>
    </row>
    <row r="32" ht="33.75" customHeight="1" spans="1:10">
      <c r="A32" s="137"/>
      <c r="B32" s="137"/>
      <c r="C32" s="134" t="s">
        <v>283</v>
      </c>
      <c r="D32" s="134" t="s">
        <v>315</v>
      </c>
      <c r="E32" s="135" t="s">
        <v>351</v>
      </c>
      <c r="F32" s="136" t="s">
        <v>295</v>
      </c>
      <c r="G32" s="135" t="s">
        <v>349</v>
      </c>
      <c r="H32" s="136" t="s">
        <v>346</v>
      </c>
      <c r="I32" s="136" t="s">
        <v>288</v>
      </c>
      <c r="J32" s="135" t="s">
        <v>352</v>
      </c>
    </row>
    <row r="33" ht="33.75" customHeight="1" spans="1:10">
      <c r="A33" s="137"/>
      <c r="B33" s="137"/>
      <c r="C33" s="134" t="s">
        <v>283</v>
      </c>
      <c r="D33" s="134" t="s">
        <v>315</v>
      </c>
      <c r="E33" s="135" t="s">
        <v>353</v>
      </c>
      <c r="F33" s="136" t="s">
        <v>286</v>
      </c>
      <c r="G33" s="135" t="s">
        <v>349</v>
      </c>
      <c r="H33" s="136" t="s">
        <v>346</v>
      </c>
      <c r="I33" s="136" t="s">
        <v>288</v>
      </c>
      <c r="J33" s="135" t="s">
        <v>354</v>
      </c>
    </row>
    <row r="34" ht="33.75" customHeight="1" spans="1:10">
      <c r="A34" s="137"/>
      <c r="B34" s="137"/>
      <c r="C34" s="134" t="s">
        <v>306</v>
      </c>
      <c r="D34" s="134" t="s">
        <v>355</v>
      </c>
      <c r="E34" s="135" t="s">
        <v>344</v>
      </c>
      <c r="F34" s="136" t="s">
        <v>286</v>
      </c>
      <c r="G34" s="135" t="s">
        <v>344</v>
      </c>
      <c r="H34" s="136" t="s">
        <v>292</v>
      </c>
      <c r="I34" s="136" t="s">
        <v>288</v>
      </c>
      <c r="J34" s="135" t="s">
        <v>344</v>
      </c>
    </row>
    <row r="35" ht="33.75" customHeight="1" spans="1:10">
      <c r="A35" s="137"/>
      <c r="B35" s="137"/>
      <c r="C35" s="134" t="s">
        <v>311</v>
      </c>
      <c r="D35" s="134" t="s">
        <v>312</v>
      </c>
      <c r="E35" s="135" t="s">
        <v>356</v>
      </c>
      <c r="F35" s="136" t="s">
        <v>286</v>
      </c>
      <c r="G35" s="135" t="s">
        <v>308</v>
      </c>
      <c r="H35" s="136" t="s">
        <v>292</v>
      </c>
      <c r="I35" s="136" t="s">
        <v>288</v>
      </c>
      <c r="J35" s="135" t="s">
        <v>344</v>
      </c>
    </row>
    <row r="36" ht="33.75" customHeight="1" spans="1:10">
      <c r="A36" s="59"/>
      <c r="B36" s="60"/>
      <c r="C36" s="60"/>
      <c r="D36" s="60"/>
      <c r="E36" s="59"/>
      <c r="F36" s="60"/>
      <c r="G36" s="59"/>
      <c r="H36" s="60"/>
      <c r="I36" s="60"/>
      <c r="J36" s="59"/>
    </row>
  </sheetData>
  <mergeCells count="1">
    <mergeCell ref="A2:J2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啊娇妹</cp:lastModifiedBy>
  <dcterms:created xsi:type="dcterms:W3CDTF">2026-01-13T06:51:00Z</dcterms:created>
  <dcterms:modified xsi:type="dcterms:W3CDTF">2026-02-03T08:41:29Z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